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5600" windowHeight="9600" tabRatio="843" activeTab="4"/>
  </bookViews>
  <sheets>
    <sheet name="mathC21-t1" sheetId="20" r:id="rId1"/>
    <sheet name="mathC21-t2" sheetId="36" r:id="rId2"/>
    <sheet name="mathC21-Y" sheetId="37" r:id="rId3"/>
    <sheet name="mathC22-t1" sheetId="34" r:id="rId4"/>
    <sheet name="mathC22-t2" sheetId="39" r:id="rId5"/>
    <sheet name="mathC22-Y" sheetId="38" r:id="rId6"/>
    <sheet name="Sheet10" sheetId="10" r:id="rId7"/>
    <sheet name="Sheet1" sheetId="35" r:id="rId8"/>
  </sheets>
  <definedNames>
    <definedName name="_xlnm.Print_Area" localSheetId="0">'mathC21-t1'!$A$1:$U$41</definedName>
    <definedName name="_xlnm.Print_Area" localSheetId="1">'mathC21-t2'!$A$1:$V$41</definedName>
    <definedName name="_xlnm.Print_Area" localSheetId="2">'mathC21-Y'!$A$1:$K$40</definedName>
    <definedName name="_xlnm.Print_Area" localSheetId="3">'mathC22-t1'!$A$1:$V$35</definedName>
    <definedName name="_xlnm.Print_Area" localSheetId="4">'mathC22-t2'!$A$1:$W$35</definedName>
    <definedName name="_xlnm.Print_Area" localSheetId="5">'mathC22-Y'!$A$1:$K$35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6" l="1"/>
  <c r="P5" i="36"/>
  <c r="P6" i="36"/>
  <c r="P7" i="36"/>
  <c r="P8" i="36"/>
  <c r="P9" i="36"/>
  <c r="P10" i="36"/>
  <c r="P11" i="36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P25" i="36"/>
  <c r="P26" i="36"/>
  <c r="P27" i="36"/>
  <c r="P28" i="36"/>
  <c r="P29" i="36"/>
  <c r="P30" i="36"/>
  <c r="P31" i="36"/>
  <c r="P32" i="36"/>
  <c r="P33" i="36"/>
  <c r="P34" i="36"/>
  <c r="P35" i="36"/>
  <c r="P36" i="36"/>
  <c r="P37" i="36"/>
  <c r="P38" i="36"/>
  <c r="P5" i="39"/>
  <c r="P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H4" i="38" l="1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" i="38"/>
  <c r="K34" i="38"/>
  <c r="L35" i="39"/>
  <c r="J35" i="39"/>
  <c r="K35" i="39"/>
  <c r="O6" i="39"/>
  <c r="P6" i="39" s="1"/>
  <c r="K8" i="39"/>
  <c r="L8" i="39" s="1"/>
  <c r="K4" i="39"/>
  <c r="L4" i="39" s="1"/>
  <c r="K5" i="39"/>
  <c r="K6" i="39"/>
  <c r="L6" i="39" s="1"/>
  <c r="U6" i="39" s="1"/>
  <c r="K7" i="39"/>
  <c r="L7" i="39" s="1"/>
  <c r="K9" i="39"/>
  <c r="L9" i="39" s="1"/>
  <c r="K10" i="39"/>
  <c r="L10" i="39" s="1"/>
  <c r="K11" i="39"/>
  <c r="L11" i="39" s="1"/>
  <c r="K12" i="39"/>
  <c r="K13" i="39"/>
  <c r="L13" i="39" s="1"/>
  <c r="U13" i="39" s="1"/>
  <c r="K14" i="39"/>
  <c r="L14" i="39" s="1"/>
  <c r="K15" i="39"/>
  <c r="L15" i="39" s="1"/>
  <c r="K16" i="39"/>
  <c r="K17" i="39"/>
  <c r="L17" i="39" s="1"/>
  <c r="K18" i="39"/>
  <c r="K19" i="39"/>
  <c r="L19" i="39" s="1"/>
  <c r="K20" i="39"/>
  <c r="L20" i="39" s="1"/>
  <c r="K21" i="39"/>
  <c r="L21" i="39" s="1"/>
  <c r="K22" i="39"/>
  <c r="L22" i="39" s="1"/>
  <c r="K23" i="39"/>
  <c r="L23" i="39" s="1"/>
  <c r="K24" i="39"/>
  <c r="L24" i="39" s="1"/>
  <c r="K25" i="39"/>
  <c r="L25" i="39" s="1"/>
  <c r="K26" i="39"/>
  <c r="K27" i="39"/>
  <c r="L27" i="39" s="1"/>
  <c r="K28" i="39"/>
  <c r="K29" i="39"/>
  <c r="L29" i="39" s="1"/>
  <c r="K30" i="39"/>
  <c r="L30" i="39" s="1"/>
  <c r="K31" i="39"/>
  <c r="L31" i="39" s="1"/>
  <c r="K32" i="39"/>
  <c r="L32" i="39" s="1"/>
  <c r="K33" i="39"/>
  <c r="L33" i="39" s="1"/>
  <c r="K3" i="39"/>
  <c r="L3" i="39" s="1"/>
  <c r="L5" i="39"/>
  <c r="L12" i="39"/>
  <c r="L16" i="39"/>
  <c r="L18" i="39"/>
  <c r="L26" i="39"/>
  <c r="L28" i="39"/>
  <c r="H4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" i="37"/>
  <c r="J40" i="37"/>
  <c r="I40" i="37"/>
  <c r="E40" i="37"/>
  <c r="D40" i="37"/>
  <c r="K40" i="37"/>
  <c r="L40" i="36"/>
  <c r="J40" i="36"/>
  <c r="I40" i="36"/>
  <c r="H40" i="36"/>
  <c r="G40" i="36"/>
  <c r="F40" i="36"/>
  <c r="E40" i="36"/>
  <c r="K40" i="36"/>
  <c r="O3" i="36"/>
  <c r="P3" i="36" s="1"/>
  <c r="K3" i="36"/>
  <c r="L3" i="36" s="1"/>
  <c r="I13" i="38" l="1"/>
  <c r="J13" i="38" s="1"/>
  <c r="K13" i="38" s="1"/>
  <c r="V13" i="39"/>
  <c r="O33" i="39"/>
  <c r="O32" i="39"/>
  <c r="O31" i="39"/>
  <c r="U31" i="39"/>
  <c r="O30" i="39"/>
  <c r="O29" i="39"/>
  <c r="U29" i="39"/>
  <c r="O28" i="39"/>
  <c r="O27" i="39"/>
  <c r="O26" i="39"/>
  <c r="O25" i="39"/>
  <c r="O24" i="39"/>
  <c r="O23" i="39"/>
  <c r="U23" i="39"/>
  <c r="O22" i="39"/>
  <c r="O21" i="39"/>
  <c r="O20" i="39"/>
  <c r="O19" i="39"/>
  <c r="O18" i="39"/>
  <c r="O17" i="39"/>
  <c r="U17" i="39"/>
  <c r="O16" i="39"/>
  <c r="O15" i="39"/>
  <c r="O14" i="39"/>
  <c r="O13" i="39"/>
  <c r="O12" i="39"/>
  <c r="O11" i="39"/>
  <c r="O10" i="39"/>
  <c r="U10" i="39"/>
  <c r="O9" i="39"/>
  <c r="O8" i="39"/>
  <c r="U8" i="39"/>
  <c r="O7" i="39"/>
  <c r="O5" i="39"/>
  <c r="O4" i="39"/>
  <c r="P4" i="39" s="1"/>
  <c r="U4" i="39" s="1"/>
  <c r="O3" i="39"/>
  <c r="O38" i="36"/>
  <c r="K38" i="36"/>
  <c r="L38" i="36" s="1"/>
  <c r="O37" i="36"/>
  <c r="K37" i="36"/>
  <c r="L37" i="36" s="1"/>
  <c r="O36" i="36"/>
  <c r="K36" i="36"/>
  <c r="L36" i="36" s="1"/>
  <c r="O35" i="36"/>
  <c r="K35" i="36"/>
  <c r="L35" i="36" s="1"/>
  <c r="O34" i="36"/>
  <c r="K34" i="36"/>
  <c r="L34" i="36" s="1"/>
  <c r="O33" i="36"/>
  <c r="K33" i="36"/>
  <c r="L33" i="36" s="1"/>
  <c r="O32" i="36"/>
  <c r="K32" i="36"/>
  <c r="L32" i="36" s="1"/>
  <c r="O31" i="36"/>
  <c r="K31" i="36"/>
  <c r="L31" i="36" s="1"/>
  <c r="O30" i="36"/>
  <c r="K30" i="36"/>
  <c r="L30" i="36" s="1"/>
  <c r="O29" i="36"/>
  <c r="K29" i="36"/>
  <c r="L29" i="36" s="1"/>
  <c r="O28" i="36"/>
  <c r="K28" i="36"/>
  <c r="L28" i="36" s="1"/>
  <c r="O27" i="36"/>
  <c r="K27" i="36"/>
  <c r="L27" i="36" s="1"/>
  <c r="O26" i="36"/>
  <c r="K26" i="36"/>
  <c r="L26" i="36" s="1"/>
  <c r="O25" i="36"/>
  <c r="K25" i="36"/>
  <c r="L25" i="36" s="1"/>
  <c r="O24" i="36"/>
  <c r="K24" i="36"/>
  <c r="L24" i="36" s="1"/>
  <c r="O23" i="36"/>
  <c r="K23" i="36"/>
  <c r="L23" i="36" s="1"/>
  <c r="O22" i="36"/>
  <c r="K22" i="36"/>
  <c r="L22" i="36" s="1"/>
  <c r="O21" i="36"/>
  <c r="K21" i="36"/>
  <c r="L21" i="36" s="1"/>
  <c r="O20" i="36"/>
  <c r="K20" i="36"/>
  <c r="L20" i="36" s="1"/>
  <c r="O19" i="36"/>
  <c r="K19" i="36"/>
  <c r="L19" i="36" s="1"/>
  <c r="O18" i="36"/>
  <c r="K18" i="36"/>
  <c r="L18" i="36" s="1"/>
  <c r="O17" i="36"/>
  <c r="K17" i="36"/>
  <c r="L17" i="36" s="1"/>
  <c r="O16" i="36"/>
  <c r="K16" i="36"/>
  <c r="L16" i="36" s="1"/>
  <c r="O15" i="36"/>
  <c r="K15" i="36"/>
  <c r="L15" i="36" s="1"/>
  <c r="O14" i="36"/>
  <c r="K14" i="36"/>
  <c r="L14" i="36" s="1"/>
  <c r="O13" i="36"/>
  <c r="K13" i="36"/>
  <c r="L13" i="36" s="1"/>
  <c r="O12" i="36"/>
  <c r="K12" i="36"/>
  <c r="L12" i="36" s="1"/>
  <c r="O11" i="36"/>
  <c r="K11" i="36"/>
  <c r="L11" i="36" s="1"/>
  <c r="O10" i="36"/>
  <c r="K10" i="36"/>
  <c r="L10" i="36" s="1"/>
  <c r="O9" i="36"/>
  <c r="K9" i="36"/>
  <c r="L9" i="36" s="1"/>
  <c r="O8" i="36"/>
  <c r="K8" i="36"/>
  <c r="L8" i="36" s="1"/>
  <c r="O7" i="36"/>
  <c r="K7" i="36"/>
  <c r="L7" i="36" s="1"/>
  <c r="O6" i="36"/>
  <c r="K6" i="36"/>
  <c r="L6" i="36" s="1"/>
  <c r="O5" i="36"/>
  <c r="K5" i="36"/>
  <c r="L5" i="36" s="1"/>
  <c r="O4" i="36"/>
  <c r="K4" i="36"/>
  <c r="L4" i="36" s="1"/>
  <c r="O33" i="34"/>
  <c r="I31" i="38" l="1"/>
  <c r="J31" i="38" s="1"/>
  <c r="K31" i="38" s="1"/>
  <c r="V31" i="39"/>
  <c r="I29" i="38"/>
  <c r="J29" i="38" s="1"/>
  <c r="K29" i="38" s="1"/>
  <c r="V29" i="39"/>
  <c r="I8" i="38"/>
  <c r="J8" i="38" s="1"/>
  <c r="K8" i="38" s="1"/>
  <c r="V8" i="39"/>
  <c r="I23" i="38"/>
  <c r="J23" i="38" s="1"/>
  <c r="K23" i="38" s="1"/>
  <c r="V23" i="39"/>
  <c r="I4" i="38"/>
  <c r="J4" i="38" s="1"/>
  <c r="K4" i="38" s="1"/>
  <c r="V4" i="39"/>
  <c r="V10" i="39"/>
  <c r="I10" i="38"/>
  <c r="J10" i="38" s="1"/>
  <c r="K10" i="38" s="1"/>
  <c r="V17" i="39"/>
  <c r="I17" i="38"/>
  <c r="J17" i="38" s="1"/>
  <c r="K17" i="38" s="1"/>
  <c r="P3" i="39"/>
  <c r="U3" i="39" s="1"/>
  <c r="U20" i="39"/>
  <c r="U7" i="39"/>
  <c r="U16" i="39"/>
  <c r="U28" i="39"/>
  <c r="U9" i="39"/>
  <c r="U12" i="39"/>
  <c r="U18" i="39"/>
  <c r="U19" i="39"/>
  <c r="U25" i="39"/>
  <c r="U30" i="39"/>
  <c r="U14" i="39"/>
  <c r="U26" i="39"/>
  <c r="U22" i="39"/>
  <c r="U5" i="39"/>
  <c r="U11" i="39"/>
  <c r="U15" i="39"/>
  <c r="U21" i="39"/>
  <c r="U24" i="39"/>
  <c r="U27" i="39"/>
  <c r="U32" i="39"/>
  <c r="U3" i="36"/>
  <c r="U6" i="36"/>
  <c r="U8" i="36"/>
  <c r="U10" i="36"/>
  <c r="U12" i="36"/>
  <c r="U14" i="36"/>
  <c r="U16" i="36"/>
  <c r="U18" i="36"/>
  <c r="U20" i="36"/>
  <c r="U22" i="36"/>
  <c r="U24" i="36"/>
  <c r="U26" i="36"/>
  <c r="U28" i="36"/>
  <c r="U30" i="36"/>
  <c r="U32" i="36"/>
  <c r="U34" i="36"/>
  <c r="U36" i="36"/>
  <c r="U38" i="36"/>
  <c r="U5" i="36"/>
  <c r="I5" i="37" s="1"/>
  <c r="J5" i="37" s="1"/>
  <c r="K5" i="37" s="1"/>
  <c r="U4" i="36"/>
  <c r="U33" i="39"/>
  <c r="U7" i="36"/>
  <c r="U9" i="36"/>
  <c r="U11" i="36"/>
  <c r="U13" i="36"/>
  <c r="U15" i="36"/>
  <c r="U17" i="36"/>
  <c r="U19" i="36"/>
  <c r="U21" i="36"/>
  <c r="U23" i="36"/>
  <c r="U25" i="36"/>
  <c r="U27" i="36"/>
  <c r="U29" i="36"/>
  <c r="U31" i="36"/>
  <c r="U33" i="36"/>
  <c r="U35" i="36"/>
  <c r="U37" i="36"/>
  <c r="R40" i="20"/>
  <c r="Q40" i="20"/>
  <c r="P40" i="20"/>
  <c r="O40" i="20"/>
  <c r="N40" i="20"/>
  <c r="V35" i="36" l="1"/>
  <c r="I35" i="37"/>
  <c r="J35" i="37" s="1"/>
  <c r="K35" i="37" s="1"/>
  <c r="V11" i="36"/>
  <c r="I11" i="37"/>
  <c r="J11" i="37" s="1"/>
  <c r="K11" i="37" s="1"/>
  <c r="V26" i="36"/>
  <c r="I26" i="37"/>
  <c r="J26" i="37" s="1"/>
  <c r="K26" i="37" s="1"/>
  <c r="V32" i="36"/>
  <c r="I32" i="37"/>
  <c r="J32" i="37" s="1"/>
  <c r="K32" i="37" s="1"/>
  <c r="V24" i="36"/>
  <c r="I24" i="37"/>
  <c r="J24" i="37" s="1"/>
  <c r="K24" i="37" s="1"/>
  <c r="V16" i="36"/>
  <c r="I16" i="37"/>
  <c r="J16" i="37" s="1"/>
  <c r="K16" i="37" s="1"/>
  <c r="V8" i="36"/>
  <c r="I8" i="37"/>
  <c r="J8" i="37" s="1"/>
  <c r="K8" i="37" s="1"/>
  <c r="V19" i="36"/>
  <c r="I19" i="37"/>
  <c r="J19" i="37" s="1"/>
  <c r="K19" i="37" s="1"/>
  <c r="V34" i="36"/>
  <c r="I34" i="37"/>
  <c r="J34" i="37" s="1"/>
  <c r="K34" i="37" s="1"/>
  <c r="V18" i="36"/>
  <c r="I18" i="37"/>
  <c r="J18" i="37" s="1"/>
  <c r="K18" i="37" s="1"/>
  <c r="V25" i="36"/>
  <c r="I25" i="37"/>
  <c r="J25" i="37" s="1"/>
  <c r="K25" i="37" s="1"/>
  <c r="V17" i="36"/>
  <c r="I17" i="37"/>
  <c r="J17" i="37" s="1"/>
  <c r="K17" i="37" s="1"/>
  <c r="V31" i="36"/>
  <c r="I31" i="37"/>
  <c r="J31" i="37" s="1"/>
  <c r="K31" i="37" s="1"/>
  <c r="V23" i="36"/>
  <c r="I23" i="37"/>
  <c r="J23" i="37" s="1"/>
  <c r="K23" i="37" s="1"/>
  <c r="V15" i="36"/>
  <c r="I15" i="37"/>
  <c r="J15" i="37" s="1"/>
  <c r="K15" i="37" s="1"/>
  <c r="V7" i="36"/>
  <c r="I7" i="37"/>
  <c r="J7" i="37" s="1"/>
  <c r="K7" i="37" s="1"/>
  <c r="V38" i="36"/>
  <c r="I38" i="37"/>
  <c r="J38" i="37" s="1"/>
  <c r="K38" i="37" s="1"/>
  <c r="V30" i="36"/>
  <c r="I30" i="37"/>
  <c r="J30" i="37" s="1"/>
  <c r="K30" i="37" s="1"/>
  <c r="V22" i="36"/>
  <c r="I22" i="37"/>
  <c r="J22" i="37" s="1"/>
  <c r="K22" i="37" s="1"/>
  <c r="V14" i="36"/>
  <c r="I14" i="37"/>
  <c r="J14" i="37" s="1"/>
  <c r="K14" i="37" s="1"/>
  <c r="V6" i="36"/>
  <c r="I6" i="37"/>
  <c r="J6" i="37" s="1"/>
  <c r="K6" i="37" s="1"/>
  <c r="V27" i="36"/>
  <c r="I27" i="37"/>
  <c r="J27" i="37" s="1"/>
  <c r="K27" i="37" s="1"/>
  <c r="V4" i="36"/>
  <c r="I4" i="37"/>
  <c r="J4" i="37" s="1"/>
  <c r="K4" i="37" s="1"/>
  <c r="V10" i="36"/>
  <c r="I10" i="37"/>
  <c r="J10" i="37" s="1"/>
  <c r="K10" i="37" s="1"/>
  <c r="V33" i="36"/>
  <c r="I33" i="37"/>
  <c r="J33" i="37" s="1"/>
  <c r="K33" i="37" s="1"/>
  <c r="V9" i="36"/>
  <c r="I9" i="37"/>
  <c r="J9" i="37" s="1"/>
  <c r="K9" i="37" s="1"/>
  <c r="V37" i="36"/>
  <c r="I37" i="37"/>
  <c r="J37" i="37" s="1"/>
  <c r="K37" i="37" s="1"/>
  <c r="V29" i="36"/>
  <c r="I29" i="37"/>
  <c r="J29" i="37" s="1"/>
  <c r="K29" i="37" s="1"/>
  <c r="V21" i="36"/>
  <c r="I21" i="37"/>
  <c r="J21" i="37" s="1"/>
  <c r="K21" i="37" s="1"/>
  <c r="V13" i="36"/>
  <c r="I13" i="37"/>
  <c r="J13" i="37" s="1"/>
  <c r="K13" i="37" s="1"/>
  <c r="V36" i="36"/>
  <c r="I36" i="37"/>
  <c r="J36" i="37" s="1"/>
  <c r="K36" i="37" s="1"/>
  <c r="V28" i="36"/>
  <c r="I28" i="37"/>
  <c r="J28" i="37" s="1"/>
  <c r="K28" i="37" s="1"/>
  <c r="V20" i="36"/>
  <c r="I20" i="37"/>
  <c r="J20" i="37" s="1"/>
  <c r="K20" i="37" s="1"/>
  <c r="V12" i="36"/>
  <c r="I12" i="37"/>
  <c r="J12" i="37" s="1"/>
  <c r="K12" i="37" s="1"/>
  <c r="V3" i="36"/>
  <c r="I3" i="37"/>
  <c r="I15" i="38"/>
  <c r="J15" i="38" s="1"/>
  <c r="K15" i="38" s="1"/>
  <c r="V15" i="39"/>
  <c r="V25" i="39"/>
  <c r="I25" i="38"/>
  <c r="J25" i="38" s="1"/>
  <c r="K25" i="38" s="1"/>
  <c r="V9" i="39"/>
  <c r="I9" i="38"/>
  <c r="J9" i="38" s="1"/>
  <c r="K9" i="38" s="1"/>
  <c r="I20" i="38"/>
  <c r="J20" i="38" s="1"/>
  <c r="K20" i="38" s="1"/>
  <c r="V20" i="39"/>
  <c r="V33" i="39"/>
  <c r="I33" i="38"/>
  <c r="J33" i="38" s="1"/>
  <c r="K33" i="38" s="1"/>
  <c r="V11" i="39"/>
  <c r="I11" i="38"/>
  <c r="J11" i="38" s="1"/>
  <c r="K11" i="38" s="1"/>
  <c r="V26" i="39"/>
  <c r="I26" i="38"/>
  <c r="J26" i="38" s="1"/>
  <c r="K26" i="38" s="1"/>
  <c r="I19" i="38"/>
  <c r="J19" i="38" s="1"/>
  <c r="K19" i="38" s="1"/>
  <c r="V19" i="39"/>
  <c r="I28" i="38"/>
  <c r="J28" i="38" s="1"/>
  <c r="K28" i="38" s="1"/>
  <c r="V28" i="39"/>
  <c r="I32" i="38"/>
  <c r="J32" i="38" s="1"/>
  <c r="K32" i="38" s="1"/>
  <c r="V32" i="39"/>
  <c r="V22" i="39"/>
  <c r="I22" i="38"/>
  <c r="J22" i="38" s="1"/>
  <c r="K22" i="38" s="1"/>
  <c r="I27" i="38"/>
  <c r="J27" i="38" s="1"/>
  <c r="K27" i="38" s="1"/>
  <c r="V27" i="39"/>
  <c r="I24" i="38"/>
  <c r="J24" i="38" s="1"/>
  <c r="K24" i="38" s="1"/>
  <c r="V24" i="39"/>
  <c r="V14" i="39"/>
  <c r="I14" i="38"/>
  <c r="J14" i="38" s="1"/>
  <c r="K14" i="38" s="1"/>
  <c r="V18" i="39"/>
  <c r="I18" i="38"/>
  <c r="J18" i="38" s="1"/>
  <c r="K18" i="38" s="1"/>
  <c r="I16" i="38"/>
  <c r="J16" i="38" s="1"/>
  <c r="K16" i="38" s="1"/>
  <c r="V16" i="39"/>
  <c r="I21" i="38"/>
  <c r="J21" i="38" s="1"/>
  <c r="K21" i="38" s="1"/>
  <c r="V21" i="39"/>
  <c r="I5" i="38"/>
  <c r="J5" i="38" s="1"/>
  <c r="K5" i="38" s="1"/>
  <c r="V5" i="39"/>
  <c r="V30" i="39"/>
  <c r="I30" i="38"/>
  <c r="J30" i="38" s="1"/>
  <c r="K30" i="38" s="1"/>
  <c r="I12" i="38"/>
  <c r="J12" i="38" s="1"/>
  <c r="K12" i="38" s="1"/>
  <c r="V12" i="39"/>
  <c r="I7" i="38"/>
  <c r="J7" i="38" s="1"/>
  <c r="K7" i="38" s="1"/>
  <c r="V7" i="39"/>
  <c r="V6" i="39"/>
  <c r="I6" i="38"/>
  <c r="J6" i="38" s="1"/>
  <c r="K6" i="38" s="1"/>
  <c r="I3" i="38"/>
  <c r="J3" i="38" s="1"/>
  <c r="K3" i="38" s="1"/>
  <c r="V3" i="39"/>
  <c r="J3" i="34"/>
  <c r="K3" i="34" s="1"/>
  <c r="J4" i="34"/>
  <c r="K4" i="34" s="1"/>
  <c r="J5" i="34"/>
  <c r="K5" i="34" s="1"/>
  <c r="J6" i="34"/>
  <c r="K6" i="34" s="1"/>
  <c r="J7" i="34"/>
  <c r="K7" i="34" s="1"/>
  <c r="J8" i="34"/>
  <c r="J9" i="34"/>
  <c r="K9" i="34" s="1"/>
  <c r="J10" i="34"/>
  <c r="K10" i="34" s="1"/>
  <c r="J11" i="34"/>
  <c r="K11" i="34" s="1"/>
  <c r="J12" i="34"/>
  <c r="K12" i="34" s="1"/>
  <c r="J13" i="34"/>
  <c r="K13" i="34" s="1"/>
  <c r="J14" i="34"/>
  <c r="K14" i="34" s="1"/>
  <c r="J15" i="34"/>
  <c r="K15" i="34" s="1"/>
  <c r="J16" i="34"/>
  <c r="J17" i="34"/>
  <c r="K17" i="34" s="1"/>
  <c r="J18" i="34"/>
  <c r="K18" i="34" s="1"/>
  <c r="J19" i="34"/>
  <c r="K19" i="34" s="1"/>
  <c r="J20" i="34"/>
  <c r="K20" i="34" s="1"/>
  <c r="J21" i="34"/>
  <c r="K21" i="34" s="1"/>
  <c r="J22" i="34"/>
  <c r="K22" i="34" s="1"/>
  <c r="J23" i="34"/>
  <c r="K23" i="34" s="1"/>
  <c r="J24" i="34"/>
  <c r="K24" i="34" s="1"/>
  <c r="J25" i="34"/>
  <c r="K25" i="34" s="1"/>
  <c r="J26" i="34"/>
  <c r="K26" i="34" s="1"/>
  <c r="J27" i="34"/>
  <c r="K27" i="34" s="1"/>
  <c r="J28" i="34"/>
  <c r="K28" i="34" s="1"/>
  <c r="J29" i="34"/>
  <c r="K29" i="34" s="1"/>
  <c r="J30" i="34"/>
  <c r="K30" i="34" s="1"/>
  <c r="J31" i="34"/>
  <c r="K31" i="34" s="1"/>
  <c r="J32" i="34"/>
  <c r="K32" i="34" s="1"/>
  <c r="J33" i="34"/>
  <c r="K33" i="34" s="1"/>
  <c r="N3" i="34"/>
  <c r="O3" i="34" s="1"/>
  <c r="N4" i="34"/>
  <c r="O4" i="34" s="1"/>
  <c r="N5" i="34"/>
  <c r="O5" i="34" s="1"/>
  <c r="N6" i="34"/>
  <c r="O6" i="34" s="1"/>
  <c r="N7" i="34"/>
  <c r="O7" i="34" s="1"/>
  <c r="N8" i="34"/>
  <c r="O8" i="34" s="1"/>
  <c r="N9" i="34"/>
  <c r="O9" i="34" s="1"/>
  <c r="N10" i="34"/>
  <c r="O10" i="34" s="1"/>
  <c r="N11" i="34"/>
  <c r="O11" i="34" s="1"/>
  <c r="N12" i="34"/>
  <c r="O12" i="34" s="1"/>
  <c r="N13" i="34"/>
  <c r="O13" i="34" s="1"/>
  <c r="N14" i="34"/>
  <c r="O14" i="34" s="1"/>
  <c r="N15" i="34"/>
  <c r="O15" i="34" s="1"/>
  <c r="N16" i="34"/>
  <c r="O16" i="34" s="1"/>
  <c r="N17" i="34"/>
  <c r="N18" i="34"/>
  <c r="O18" i="34" s="1"/>
  <c r="N19" i="34"/>
  <c r="O19" i="34" s="1"/>
  <c r="N20" i="34"/>
  <c r="O20" i="34" s="1"/>
  <c r="N21" i="34"/>
  <c r="O21" i="34" s="1"/>
  <c r="N22" i="34"/>
  <c r="O22" i="34" s="1"/>
  <c r="N23" i="34"/>
  <c r="O23" i="34" s="1"/>
  <c r="N24" i="34"/>
  <c r="O24" i="34" s="1"/>
  <c r="N25" i="34"/>
  <c r="O25" i="34" s="1"/>
  <c r="N26" i="34"/>
  <c r="O26" i="34" s="1"/>
  <c r="N27" i="34"/>
  <c r="O27" i="34" s="1"/>
  <c r="N28" i="34"/>
  <c r="O28" i="34" s="1"/>
  <c r="N29" i="34"/>
  <c r="O29" i="34" s="1"/>
  <c r="N30" i="34"/>
  <c r="O30" i="34" s="1"/>
  <c r="N31" i="34"/>
  <c r="O31" i="34" s="1"/>
  <c r="N32" i="34"/>
  <c r="O32" i="34" s="1"/>
  <c r="N33" i="34"/>
  <c r="J3" i="20"/>
  <c r="K3" i="20" s="1"/>
  <c r="J4" i="20"/>
  <c r="K4" i="20" s="1"/>
  <c r="J5" i="20"/>
  <c r="K5" i="20" s="1"/>
  <c r="J6" i="20"/>
  <c r="K6" i="20" s="1"/>
  <c r="J7" i="20"/>
  <c r="K7" i="20" s="1"/>
  <c r="J8" i="20"/>
  <c r="K8" i="20" s="1"/>
  <c r="J9" i="20"/>
  <c r="K9" i="20" s="1"/>
  <c r="J10" i="20"/>
  <c r="K10" i="20" s="1"/>
  <c r="J11" i="20"/>
  <c r="K11" i="20" s="1"/>
  <c r="J12" i="20"/>
  <c r="K12" i="20" s="1"/>
  <c r="J13" i="20"/>
  <c r="K13" i="20" s="1"/>
  <c r="J14" i="20"/>
  <c r="K14" i="20" s="1"/>
  <c r="J15" i="20"/>
  <c r="K15" i="20" s="1"/>
  <c r="J16" i="20"/>
  <c r="K16" i="20" s="1"/>
  <c r="J17" i="20"/>
  <c r="K17" i="20" s="1"/>
  <c r="J18" i="20"/>
  <c r="K18" i="20" s="1"/>
  <c r="J19" i="20"/>
  <c r="J20" i="20"/>
  <c r="K20" i="20" s="1"/>
  <c r="J21" i="20"/>
  <c r="K21" i="20" s="1"/>
  <c r="J22" i="20"/>
  <c r="K22" i="20" s="1"/>
  <c r="J23" i="20"/>
  <c r="K23" i="20" s="1"/>
  <c r="J24" i="20"/>
  <c r="K24" i="20" s="1"/>
  <c r="J25" i="20"/>
  <c r="K25" i="20" s="1"/>
  <c r="J26" i="20"/>
  <c r="K26" i="20" s="1"/>
  <c r="J27" i="20"/>
  <c r="K27" i="20" s="1"/>
  <c r="J28" i="20"/>
  <c r="K28" i="20" s="1"/>
  <c r="J29" i="20"/>
  <c r="K29" i="20" s="1"/>
  <c r="J30" i="20"/>
  <c r="K30" i="20" s="1"/>
  <c r="J31" i="20"/>
  <c r="K31" i="20" s="1"/>
  <c r="J32" i="20"/>
  <c r="K32" i="20" s="1"/>
  <c r="J33" i="20"/>
  <c r="K33" i="20" s="1"/>
  <c r="J34" i="20"/>
  <c r="K34" i="20" s="1"/>
  <c r="J35" i="20"/>
  <c r="K35" i="20" s="1"/>
  <c r="J36" i="20"/>
  <c r="K36" i="20" s="1"/>
  <c r="J37" i="20"/>
  <c r="K37" i="20" s="1"/>
  <c r="J38" i="20"/>
  <c r="K38" i="20" s="1"/>
  <c r="O17" i="34"/>
  <c r="K16" i="34"/>
  <c r="K8" i="34"/>
  <c r="K19" i="20"/>
  <c r="N6" i="20"/>
  <c r="O6" i="20" s="1"/>
  <c r="T6" i="20" s="1"/>
  <c r="N7" i="20"/>
  <c r="O7" i="20" s="1"/>
  <c r="N8" i="20"/>
  <c r="O8" i="20" s="1"/>
  <c r="N9" i="20"/>
  <c r="O9" i="20" s="1"/>
  <c r="N10" i="20"/>
  <c r="O10" i="20" s="1"/>
  <c r="T10" i="20" s="1"/>
  <c r="N11" i="20"/>
  <c r="O11" i="20" s="1"/>
  <c r="N12" i="20"/>
  <c r="O12" i="20" s="1"/>
  <c r="N13" i="20"/>
  <c r="O13" i="20" s="1"/>
  <c r="N14" i="20"/>
  <c r="O14" i="20" s="1"/>
  <c r="T14" i="20" s="1"/>
  <c r="N15" i="20"/>
  <c r="O15" i="20" s="1"/>
  <c r="N16" i="20"/>
  <c r="O16" i="20" s="1"/>
  <c r="N17" i="20"/>
  <c r="O17" i="20" s="1"/>
  <c r="N18" i="20"/>
  <c r="O18" i="20" s="1"/>
  <c r="T18" i="20" s="1"/>
  <c r="N19" i="20"/>
  <c r="O19" i="20" s="1"/>
  <c r="N20" i="20"/>
  <c r="O20" i="20" s="1"/>
  <c r="N21" i="20"/>
  <c r="O21" i="20" s="1"/>
  <c r="N22" i="20"/>
  <c r="O22" i="20" s="1"/>
  <c r="N23" i="20"/>
  <c r="O23" i="20" s="1"/>
  <c r="N24" i="20"/>
  <c r="O24" i="20" s="1"/>
  <c r="N25" i="20"/>
  <c r="O25" i="20" s="1"/>
  <c r="N26" i="20"/>
  <c r="O26" i="20" s="1"/>
  <c r="N27" i="20"/>
  <c r="O27" i="20" s="1"/>
  <c r="N28" i="20"/>
  <c r="O28" i="20" s="1"/>
  <c r="N29" i="20"/>
  <c r="O29" i="20" s="1"/>
  <c r="N30" i="20"/>
  <c r="O30" i="20" s="1"/>
  <c r="N31" i="20"/>
  <c r="O31" i="20" s="1"/>
  <c r="N32" i="20"/>
  <c r="O32" i="20" s="1"/>
  <c r="N33" i="20"/>
  <c r="O33" i="20" s="1"/>
  <c r="N34" i="20"/>
  <c r="O34" i="20" s="1"/>
  <c r="T34" i="20" s="1"/>
  <c r="N35" i="20"/>
  <c r="O35" i="20" s="1"/>
  <c r="N36" i="20"/>
  <c r="O36" i="20" s="1"/>
  <c r="N37" i="20"/>
  <c r="O37" i="20" s="1"/>
  <c r="N38" i="20"/>
  <c r="O38" i="20" s="1"/>
  <c r="T38" i="20" s="1"/>
  <c r="N4" i="20"/>
  <c r="O4" i="20" s="1"/>
  <c r="N5" i="20"/>
  <c r="O5" i="20" s="1"/>
  <c r="N3" i="20"/>
  <c r="O3" i="20" s="1"/>
  <c r="D40" i="36" l="1"/>
  <c r="D35" i="39"/>
  <c r="G35" i="39"/>
  <c r="H35" i="39"/>
  <c r="I35" i="39"/>
  <c r="F40" i="37"/>
  <c r="J3" i="37"/>
  <c r="F35" i="39"/>
  <c r="E35" i="39"/>
  <c r="G35" i="38"/>
  <c r="F35" i="38"/>
  <c r="E35" i="38"/>
  <c r="J35" i="38"/>
  <c r="K35" i="38" s="1"/>
  <c r="H35" i="38"/>
  <c r="D35" i="38"/>
  <c r="I35" i="38"/>
  <c r="T4" i="20"/>
  <c r="T19" i="20"/>
  <c r="T33" i="34"/>
  <c r="U33" i="34" s="1"/>
  <c r="T30" i="20"/>
  <c r="T26" i="20"/>
  <c r="T22" i="20"/>
  <c r="T5" i="20"/>
  <c r="T33" i="20"/>
  <c r="T25" i="20"/>
  <c r="T17" i="20"/>
  <c r="T32" i="20"/>
  <c r="T24" i="20"/>
  <c r="T20" i="20"/>
  <c r="T8" i="20"/>
  <c r="T35" i="20"/>
  <c r="T31" i="20"/>
  <c r="T27" i="20"/>
  <c r="T23" i="20"/>
  <c r="T15" i="20"/>
  <c r="T11" i="20"/>
  <c r="T7" i="20"/>
  <c r="T37" i="20"/>
  <c r="T29" i="20"/>
  <c r="T21" i="20"/>
  <c r="T13" i="20"/>
  <c r="T9" i="20"/>
  <c r="T36" i="20"/>
  <c r="T28" i="20"/>
  <c r="T16" i="20"/>
  <c r="T12" i="20"/>
  <c r="U6" i="20"/>
  <c r="T31" i="34"/>
  <c r="U31" i="34" s="1"/>
  <c r="T23" i="34"/>
  <c r="U23" i="34" s="1"/>
  <c r="T25" i="34"/>
  <c r="U25" i="34" s="1"/>
  <c r="T11" i="34"/>
  <c r="U11" i="34" s="1"/>
  <c r="T3" i="34"/>
  <c r="U3" i="34" s="1"/>
  <c r="T5" i="34"/>
  <c r="U13" i="34"/>
  <c r="T19" i="34"/>
  <c r="U19" i="34" s="1"/>
  <c r="T21" i="34"/>
  <c r="U21" i="34" s="1"/>
  <c r="T27" i="34"/>
  <c r="U27" i="34" s="1"/>
  <c r="T29" i="34"/>
  <c r="U29" i="34" s="1"/>
  <c r="T7" i="34"/>
  <c r="U7" i="34" s="1"/>
  <c r="T9" i="34"/>
  <c r="U9" i="34" s="1"/>
  <c r="T15" i="34"/>
  <c r="U15" i="34" s="1"/>
  <c r="T17" i="34"/>
  <c r="U17" i="34" s="1"/>
  <c r="T4" i="34"/>
  <c r="U4" i="34" s="1"/>
  <c r="T6" i="34"/>
  <c r="U6" i="34" s="1"/>
  <c r="T8" i="34"/>
  <c r="U8" i="34" s="1"/>
  <c r="T10" i="34"/>
  <c r="U10" i="34" s="1"/>
  <c r="T12" i="34"/>
  <c r="U12" i="34" s="1"/>
  <c r="T14" i="34"/>
  <c r="U14" i="34" s="1"/>
  <c r="T16" i="34"/>
  <c r="U16" i="34" s="1"/>
  <c r="T18" i="34"/>
  <c r="U18" i="34" s="1"/>
  <c r="T20" i="34"/>
  <c r="U20" i="34" s="1"/>
  <c r="T22" i="34"/>
  <c r="U22" i="34" s="1"/>
  <c r="T24" i="34"/>
  <c r="U24" i="34" s="1"/>
  <c r="T26" i="34"/>
  <c r="U26" i="34" s="1"/>
  <c r="T28" i="34"/>
  <c r="U28" i="34" s="1"/>
  <c r="T30" i="34"/>
  <c r="U30" i="34" s="1"/>
  <c r="T32" i="34"/>
  <c r="U32" i="34" s="1"/>
  <c r="T3" i="20"/>
  <c r="K3" i="37" l="1"/>
  <c r="H40" i="37" s="1"/>
  <c r="G40" i="37"/>
  <c r="R35" i="34"/>
  <c r="N35" i="34"/>
  <c r="L35" i="34"/>
  <c r="Q35" i="34"/>
  <c r="P35" i="34"/>
  <c r="O35" i="34"/>
  <c r="K35" i="34"/>
  <c r="M35" i="34"/>
  <c r="G35" i="34"/>
  <c r="D35" i="34"/>
  <c r="J35" i="34"/>
  <c r="F35" i="34"/>
  <c r="H35" i="34"/>
  <c r="I35" i="34"/>
  <c r="E35" i="34"/>
  <c r="U38" i="20"/>
  <c r="U37" i="20"/>
  <c r="U36" i="20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4" i="20"/>
  <c r="U3" i="20"/>
  <c r="G40" i="20" l="1"/>
  <c r="D40" i="20"/>
  <c r="J40" i="20"/>
  <c r="F40" i="20"/>
  <c r="I40" i="20"/>
  <c r="E40" i="20"/>
  <c r="H40" i="20"/>
</calcChain>
</file>

<file path=xl/sharedStrings.xml><?xml version="1.0" encoding="utf-8"?>
<sst xmlns="http://schemas.openxmlformats.org/spreadsheetml/2006/main" count="319" uniqueCount="106">
  <si>
    <t>เลขที่</t>
  </si>
  <si>
    <t>รหัสประจำตัว</t>
  </si>
  <si>
    <t>ชื่อ - สกุล</t>
  </si>
  <si>
    <t>เกรด</t>
  </si>
  <si>
    <t>ระดับ</t>
  </si>
  <si>
    <t>จำนวน</t>
  </si>
  <si>
    <t>ด.ช.ณัฐชนนท์   หล้าดา</t>
  </si>
  <si>
    <t>ด.ช.ณัฐวัฒน์   แพงแสง</t>
  </si>
  <si>
    <t>ด.ช.ณุปัษศา   กิตติวัฒนากูล</t>
  </si>
  <si>
    <t>ด.ช.ธิปก   แสนประสิทธิ์</t>
  </si>
  <si>
    <t>ด.ช.นพธรรม   รุ่งรวยทรัพย์</t>
  </si>
  <si>
    <t>ด.ช.นิธินันท์   วนาพิทักษ์กุล</t>
  </si>
  <si>
    <t>ด.ช.ปัณณวัชร์   จันระภู</t>
  </si>
  <si>
    <t>ด.ช.พัชรวัฒน์   สิทธิกรชยาพงษ์</t>
  </si>
  <si>
    <t>ด.ช.พัทธนันท์   บุญเปลื้อง</t>
  </si>
  <si>
    <t>ด.ช.พีรวิชญ์   เหล่าเราวิโรจน์</t>
  </si>
  <si>
    <t>ด.ช.รัญชน์   จุลละนันทน์</t>
  </si>
  <si>
    <t>ด.ช.อัสรัน   พงศ์พิมล</t>
  </si>
  <si>
    <t>ด.ช.นัธทวัฒน์  บูรณไมตรี</t>
  </si>
  <si>
    <t>ด.ช.ภาคภูมิ พัวพาณิชยกุล</t>
  </si>
  <si>
    <t>ด.ช.สุปรีชา  วงศ์สุริยา</t>
  </si>
  <si>
    <t>ด.ญ.กัญณภัทร   สังขนุกิจ</t>
  </si>
  <si>
    <t>ด.ญ.จิราภัทร   อักษร</t>
  </si>
  <si>
    <t>ด.ญ.ชีวาภร   สวัสดิ์พรไพบูลย์</t>
  </si>
  <si>
    <t>ด.ญ.ฐิตารีย์   ลักษณ์ชยปกรณ์</t>
  </si>
  <si>
    <t>ด.ญ.ฐิติชญาณ์   อนันต์รักษ์</t>
  </si>
  <si>
    <t>ด.ญ.ทิตานัน   ศรีเจษฎารักข์</t>
  </si>
  <si>
    <t>ด.ญ.ธัญสิริน   ตริอริยสัจ</t>
  </si>
  <si>
    <t>ด.ญ.นวตา   วัชโรทยาน</t>
  </si>
  <si>
    <t>ด.ญ.นันทิชา   ใจธรรม</t>
  </si>
  <si>
    <t>ด.ญ.ปริยากร   เจือกุดขมิ้น</t>
  </si>
  <si>
    <t>ด.ญ.ปาริสรา   ทักษิโณ</t>
  </si>
  <si>
    <t>ด.ญ.ปิติชนก   วิไลลักษณ์</t>
  </si>
  <si>
    <t>ด.ญ.พาณิภัค   บัวพัฒน์</t>
  </si>
  <si>
    <t>ด.ญ.ภัทร์ฐิตา   ศรีปัญญา</t>
  </si>
  <si>
    <t>ด.ญ.วรัญชิดา   นามบุตรดี</t>
  </si>
  <si>
    <t>ด.ญ.ศิรกาญจน์   สุวรรณบุตรวิภา</t>
  </si>
  <si>
    <t>ด.ญ.อรณิชชา   สีพันดร</t>
  </si>
  <si>
    <t>ด.ญ.อัจจิมาก์   สิทธิอมรพร</t>
  </si>
  <si>
    <t>ด.ญ.อัยรดา   ชุมแวงวาปี</t>
  </si>
  <si>
    <t>ด.ญ.ศาวีรันดา  จัดสนาม</t>
  </si>
  <si>
    <t>ด.ญ.ภิญญดา  มกรเวส</t>
  </si>
  <si>
    <t>ด.ช.กัญจน์สิน   วงศ์ไกรสิน</t>
  </si>
  <si>
    <t>ด.ช.จตุรวิทย์   ประเสริฐอาษา</t>
  </si>
  <si>
    <t>ด.ช.ณฐภัทร   พันเสนา</t>
  </si>
  <si>
    <t>ด.ช.พงศ์นริศ   พันธุ์ธนวิบูลย์</t>
  </si>
  <si>
    <t>ด.ช.พฤกษ์   ทองชุม</t>
  </si>
  <si>
    <t>ด.ช.ภัทร์นรินทร์   วงษ์ศรีวรพล</t>
  </si>
  <si>
    <t>ด.ช.ภัทรพล   แสนบน</t>
  </si>
  <si>
    <t>ด.ช.ภีมเดช   หมื่นโฮ้ง</t>
  </si>
  <si>
    <t>ด.ช.วัชรพล   วงศ์ชินบุตร</t>
  </si>
  <si>
    <t>ด.ช.วัชรวิชญ์   พนมกรสิริ</t>
  </si>
  <si>
    <t>ด.ช.ศรัทธา   พงษ์บริบูรณ์</t>
  </si>
  <si>
    <t>ด.ช.สิรภพ  รัตนสุวรรณ</t>
  </si>
  <si>
    <t>ด.ช.ปัณณธร  ชูลิขิต</t>
  </si>
  <si>
    <t>ด.ช.สรวิชญ์   ปุริสา</t>
  </si>
  <si>
    <t>ด.ช.กรกวรรษ ศรีธรณ์</t>
  </si>
  <si>
    <t>ด.ญ.กัญชลิกา   แขหินตั้ง</t>
  </si>
  <si>
    <t>ด.ญ.กันยรัตน์   การิโก</t>
  </si>
  <si>
    <t>ด.ญ.ณัฏฐธิดา   คงลำพันธ์</t>
  </si>
  <si>
    <t>ด.ญ.ณัฐมน   รีรักษ์</t>
  </si>
  <si>
    <t>ด.ญ.ณิชชา   ธนารัตนภูวดล</t>
  </si>
  <si>
    <t>ด.ญ.ธนพร   ก้อนมณี</t>
  </si>
  <si>
    <t>ด.ญ.ประภาวรินทร์   ทองบ่อ</t>
  </si>
  <si>
    <t>ด.ญ.ปุณยนุช   บุญประเสริฐ</t>
  </si>
  <si>
    <t>ด.ญ.รุจิราพร   บึงอ้อ</t>
  </si>
  <si>
    <t>ด.ญ.วิชุลดา   แมคเค็บ</t>
  </si>
  <si>
    <t>ด.ญ.วิรากานต์   อัคคะประสา</t>
  </si>
  <si>
    <t>ด.ญ.สกลสุภา   กอนเกิด</t>
  </si>
  <si>
    <t>ด.ญ.จิรภัทร  โพธิอำพล</t>
  </si>
  <si>
    <t>ด.ญ.ชนิดาภา  รังคะวงษ์</t>
  </si>
  <si>
    <t>ด.ญ.พัชรมน   แถวโนนงิ้ว</t>
  </si>
  <si>
    <t>ด.ญ.สาริศา  พัฒนไพโรจน์</t>
  </si>
  <si>
    <t>C21 วิชา คณิตศาสตร์ ผู้สอน ผู้ช่วยศาสตราจารย์โสภา ชุณหรัชพันธุ์</t>
  </si>
  <si>
    <t xml:space="preserve">บทที่1 (30) </t>
  </si>
  <si>
    <t>บทที่2-3 (30)</t>
  </si>
  <si>
    <t>บทที่4 (30)</t>
  </si>
  <si>
    <t>บทที่5 (30)</t>
  </si>
  <si>
    <t>บทที่6 (30)</t>
  </si>
  <si>
    <t>บทที่7 (30)</t>
  </si>
  <si>
    <t>คะแนนเก็บ 30%</t>
  </si>
  <si>
    <t>ฉบับ1 ปลายภาค(40)</t>
  </si>
  <si>
    <t>ฉบับ2 ปลายภาค(40)</t>
  </si>
  <si>
    <t>รวมคะแนนเก็บ(180)</t>
  </si>
  <si>
    <t>รวมปลายภาค (80)</t>
  </si>
  <si>
    <t>คะแนนปลายภาค 30%</t>
  </si>
  <si>
    <t>งานกลุ่ม 10%</t>
  </si>
  <si>
    <t>งานเดี่ยว 10%</t>
  </si>
  <si>
    <t>แบบฝึก 10%</t>
  </si>
  <si>
    <t>พฤติกรรม 10%</t>
  </si>
  <si>
    <t>C22 วิชา คณิตศาสตร์ ผู้สอน ผู้ช่วยศาสตราจารย์โสภา ชุณหรัชพันธุ์</t>
  </si>
  <si>
    <t>รวม 100%</t>
  </si>
  <si>
    <t xml:space="preserve">บทที่ 9 (30) </t>
  </si>
  <si>
    <t xml:space="preserve">บทที่ 10 (30) </t>
  </si>
  <si>
    <t xml:space="preserve">บทที่ 11 (30) </t>
  </si>
  <si>
    <t xml:space="preserve">บทที่ 12 (30) </t>
  </si>
  <si>
    <t xml:space="preserve">บทที่ 13 (30) </t>
  </si>
  <si>
    <t xml:space="preserve">บทที่ 14 (30) </t>
  </si>
  <si>
    <t xml:space="preserve">บทที่ 8 (40) </t>
  </si>
  <si>
    <t>ภาคต้น</t>
  </si>
  <si>
    <t>ภาคปลาย</t>
  </si>
  <si>
    <t>รวม(220)</t>
  </si>
  <si>
    <t>ด.ช.ภัทร์นรินทร์ วงษ์ศรีวรพล</t>
  </si>
  <si>
    <t>ฉ1 ปลายภาค(30)</t>
  </si>
  <si>
    <t>ฉ2 ปลายภาค(30)</t>
  </si>
  <si>
    <t>ปลายภาค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</si>
</sst>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H Sarabun New"/>
      <family val="2"/>
    </font>
    <font>
      <sz val="14"/>
      <color theme="1"/>
      <name val="TH Sarabun New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theme="1"/>
      <name val="TH Sarabun New"/>
      <family val="2"/>
    </font>
    <font>
      <sz val="12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0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textRotation="90"/>
    </xf>
    <xf numFmtId="0" fontId="3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4" applyFont="1" applyBorder="1" applyAlignment="1">
      <alignment vertical="center"/>
    </xf>
    <xf numFmtId="1" fontId="4" fillId="0" borderId="1" xfId="4" applyNumberFormat="1" applyFont="1" applyBorder="1" applyAlignment="1">
      <alignment horizontal="center" vertical="center"/>
    </xf>
    <xf numFmtId="0" fontId="1" fillId="0" borderId="1" xfId="4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4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0" fontId="8" fillId="0" borderId="1" xfId="0" applyFont="1" applyBorder="1" applyAlignment="1">
      <alignment horizontal="center" vertical="center" textRotation="90"/>
    </xf>
    <xf numFmtId="1" fontId="10" fillId="0" borderId="1" xfId="3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2" xfId="3" applyFont="1" applyFill="1" applyBorder="1" applyAlignment="1">
      <alignment horizontal="left" vertical="center"/>
    </xf>
    <xf numFmtId="0" fontId="11" fillId="0" borderId="2" xfId="2" applyFont="1" applyFill="1" applyBorder="1" applyAlignment="1">
      <alignment vertical="center"/>
    </xf>
    <xf numFmtId="0" fontId="12" fillId="0" borderId="2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vertical="center"/>
    </xf>
    <xf numFmtId="0" fontId="11" fillId="0" borderId="2" xfId="3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2" xfId="4" applyFont="1" applyBorder="1" applyAlignment="1">
      <alignment vertical="center"/>
    </xf>
    <xf numFmtId="0" fontId="11" fillId="0" borderId="2" xfId="4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" fontId="3" fillId="0" borderId="1" xfId="0" applyNumberFormat="1" applyFont="1" applyBorder="1"/>
    <xf numFmtId="0" fontId="6" fillId="0" borderId="0" xfId="0" applyFont="1"/>
    <xf numFmtId="0" fontId="13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textRotation="90"/>
    </xf>
    <xf numFmtId="0" fontId="11" fillId="3" borderId="1" xfId="0" applyFont="1" applyFill="1" applyBorder="1" applyAlignment="1">
      <alignment horizontal="center" textRotation="90"/>
    </xf>
    <xf numFmtId="1" fontId="11" fillId="0" borderId="1" xfId="0" applyNumberFormat="1" applyFont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/>
    </xf>
    <xf numFmtId="0" fontId="1" fillId="0" borderId="0" xfId="0" applyFont="1" applyAlignment="1">
      <alignment textRotation="90"/>
    </xf>
    <xf numFmtId="0" fontId="1" fillId="0" borderId="0" xfId="0" applyFont="1" applyAlignment="1"/>
    <xf numFmtId="1" fontId="11" fillId="3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textRotation="90"/>
    </xf>
    <xf numFmtId="0" fontId="14" fillId="3" borderId="1" xfId="0" applyFont="1" applyFill="1" applyBorder="1" applyAlignment="1">
      <alignment horizontal="center" vertical="center" textRotation="90"/>
    </xf>
    <xf numFmtId="187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/>
    </xf>
    <xf numFmtId="187" fontId="1" fillId="0" borderId="1" xfId="0" applyNumberFormat="1" applyFont="1" applyBorder="1"/>
    <xf numFmtId="1" fontId="1" fillId="0" borderId="1" xfId="0" applyNumberFormat="1" applyFont="1" applyBorder="1"/>
    <xf numFmtId="0" fontId="15" fillId="0" borderId="0" xfId="0" applyFont="1"/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" xfId="3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2" xfId="4" applyFont="1" applyBorder="1" applyAlignment="1">
      <alignment vertical="center"/>
    </xf>
    <xf numFmtId="0" fontId="6" fillId="0" borderId="2" xfId="4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1" fontId="1" fillId="0" borderId="1" xfId="0" applyNumberFormat="1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187" fontId="9" fillId="0" borderId="1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/>
    </xf>
    <xf numFmtId="187" fontId="9" fillId="0" borderId="1" xfId="0" applyNumberFormat="1" applyFont="1" applyBorder="1"/>
    <xf numFmtId="1" fontId="9" fillId="0" borderId="1" xfId="0" applyNumberFormat="1" applyFont="1" applyBorder="1"/>
    <xf numFmtId="1" fontId="8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7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6" fillId="3" borderId="1" xfId="0" applyFont="1" applyFill="1" applyBorder="1" applyAlignment="1">
      <alignment horizontal="center" textRotation="90"/>
    </xf>
    <xf numFmtId="1" fontId="16" fillId="0" borderId="1" xfId="0" applyNumberFormat="1" applyFont="1" applyBorder="1" applyAlignment="1">
      <alignment horizontal="center" textRotation="90"/>
    </xf>
    <xf numFmtId="0" fontId="16" fillId="2" borderId="1" xfId="0" applyFont="1" applyFill="1" applyBorder="1" applyAlignment="1">
      <alignment horizontal="center" textRotation="90"/>
    </xf>
  </cellXfs>
  <cellStyles count="73">
    <cellStyle name="Normal" xfId="0" builtinId="0"/>
    <cellStyle name="ปกติ 10" xfId="36"/>
    <cellStyle name="ปกติ 11" xfId="5"/>
    <cellStyle name="ปกติ 12" xfId="30"/>
    <cellStyle name="ปกติ 13" xfId="10"/>
    <cellStyle name="ปกติ 14" xfId="12"/>
    <cellStyle name="ปกติ 15" xfId="35"/>
    <cellStyle name="ปกติ 17" xfId="52"/>
    <cellStyle name="ปกติ 18" xfId="6"/>
    <cellStyle name="ปกติ 19" xfId="9"/>
    <cellStyle name="ปกติ 20" xfId="58"/>
    <cellStyle name="ปกติ 21" xfId="34"/>
    <cellStyle name="ปกติ 22" xfId="54"/>
    <cellStyle name="ปกติ 23" xfId="56"/>
    <cellStyle name="ปกติ 24" xfId="8"/>
    <cellStyle name="ปกติ 25" xfId="59"/>
    <cellStyle name="ปกติ 26" xfId="15"/>
    <cellStyle name="ปกติ 27" xfId="16"/>
    <cellStyle name="ปกติ 28" xfId="29"/>
    <cellStyle name="ปกติ 29" xfId="7"/>
    <cellStyle name="ปกติ 3" xfId="1"/>
    <cellStyle name="ปกติ 30" xfId="57"/>
    <cellStyle name="ปกติ 31" xfId="13"/>
    <cellStyle name="ปกติ 32" xfId="60"/>
    <cellStyle name="ปกติ 33" xfId="53"/>
    <cellStyle name="ปกติ 34" xfId="55"/>
    <cellStyle name="ปกติ 35" xfId="32"/>
    <cellStyle name="ปกติ 36" xfId="14"/>
    <cellStyle name="ปกติ 37" xfId="37"/>
    <cellStyle name="ปกติ 38" xfId="17"/>
    <cellStyle name="ปกติ 39" xfId="62"/>
    <cellStyle name="ปกติ 4" xfId="2"/>
    <cellStyle name="ปกติ 40" xfId="22"/>
    <cellStyle name="ปกติ 41" xfId="48"/>
    <cellStyle name="ปกติ 42" xfId="26"/>
    <cellStyle name="ปกติ 43" xfId="69"/>
    <cellStyle name="ปกติ 44" xfId="28"/>
    <cellStyle name="ปกติ 46" xfId="44"/>
    <cellStyle name="ปกติ 47" xfId="45"/>
    <cellStyle name="ปกติ 48" xfId="47"/>
    <cellStyle name="ปกติ 49" xfId="25"/>
    <cellStyle name="ปกติ 5" xfId="3"/>
    <cellStyle name="ปกติ 50" xfId="27"/>
    <cellStyle name="ปกติ 51" xfId="20"/>
    <cellStyle name="ปกติ 52" xfId="61"/>
    <cellStyle name="ปกติ 53" xfId="21"/>
    <cellStyle name="ปกติ 54" xfId="64"/>
    <cellStyle name="ปกติ 55" xfId="66"/>
    <cellStyle name="ปกติ 56" xfId="70"/>
    <cellStyle name="ปกติ 57" xfId="38"/>
    <cellStyle name="ปกติ 58" xfId="41"/>
    <cellStyle name="ปกติ 59" xfId="23"/>
    <cellStyle name="ปกติ 6" xfId="4"/>
    <cellStyle name="ปกติ 60" xfId="24"/>
    <cellStyle name="ปกติ 61" xfId="67"/>
    <cellStyle name="ปกติ 62" xfId="50"/>
    <cellStyle name="ปกติ 63" xfId="72"/>
    <cellStyle name="ปกติ 64" xfId="18"/>
    <cellStyle name="ปกติ 65" xfId="40"/>
    <cellStyle name="ปกติ 66" xfId="42"/>
    <cellStyle name="ปกติ 67" xfId="43"/>
    <cellStyle name="ปกติ 68" xfId="63"/>
    <cellStyle name="ปกติ 69" xfId="49"/>
    <cellStyle name="ปกติ 7" xfId="31"/>
    <cellStyle name="ปกติ 70" xfId="51"/>
    <cellStyle name="ปกติ 71" xfId="39"/>
    <cellStyle name="ปกติ 72" xfId="19"/>
    <cellStyle name="ปกติ 73" xfId="46"/>
    <cellStyle name="ปกติ 74" xfId="65"/>
    <cellStyle name="ปกติ 75" xfId="68"/>
    <cellStyle name="ปกติ 76" xfId="71"/>
    <cellStyle name="ปกติ 8" xfId="11"/>
    <cellStyle name="ปกติ 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="70" zoomScaleNormal="70" workbookViewId="0">
      <selection activeCell="W4" sqref="W4"/>
    </sheetView>
  </sheetViews>
  <sheetFormatPr defaultColWidth="9.125" defaultRowHeight="18.75" x14ac:dyDescent="0.3"/>
  <cols>
    <col min="1" max="1" width="6.25" style="52" customWidth="1"/>
    <col min="2" max="2" width="10.125" style="67" customWidth="1"/>
    <col min="3" max="3" width="29.25" style="52" customWidth="1"/>
    <col min="4" max="4" width="6.75" style="68" customWidth="1"/>
    <col min="5" max="6" width="6.375" style="68" customWidth="1"/>
    <col min="7" max="7" width="6.125" style="68" customWidth="1"/>
    <col min="8" max="9" width="5.875" style="68" customWidth="1"/>
    <col min="10" max="10" width="7.25" style="68" customWidth="1"/>
    <col min="11" max="13" width="6.625" style="68" customWidth="1"/>
    <col min="14" max="14" width="6.625" style="69" customWidth="1"/>
    <col min="15" max="21" width="6.625" style="52" customWidth="1"/>
    <col min="22" max="22" width="4.875" style="52" customWidth="1"/>
    <col min="23" max="16384" width="9.125" style="52"/>
  </cols>
  <sheetData>
    <row r="1" spans="1:22" ht="34.5" customHeight="1" x14ac:dyDescent="0.35">
      <c r="A1" s="47"/>
      <c r="B1" s="47"/>
      <c r="C1" s="48" t="s">
        <v>73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51"/>
      <c r="P1" s="51"/>
      <c r="Q1" s="51"/>
      <c r="R1" s="51"/>
      <c r="S1" s="51"/>
      <c r="T1" s="51"/>
    </row>
    <row r="2" spans="1:22" s="60" customFormat="1" ht="127.5" customHeight="1" x14ac:dyDescent="0.3">
      <c r="A2" s="53" t="s">
        <v>0</v>
      </c>
      <c r="B2" s="53" t="s">
        <v>1</v>
      </c>
      <c r="C2" s="54" t="s">
        <v>2</v>
      </c>
      <c r="D2" s="55" t="s">
        <v>74</v>
      </c>
      <c r="E2" s="55" t="s">
        <v>75</v>
      </c>
      <c r="F2" s="55" t="s">
        <v>76</v>
      </c>
      <c r="G2" s="55" t="s">
        <v>77</v>
      </c>
      <c r="H2" s="55" t="s">
        <v>78</v>
      </c>
      <c r="I2" s="55" t="s">
        <v>79</v>
      </c>
      <c r="J2" s="55" t="s">
        <v>83</v>
      </c>
      <c r="K2" s="56" t="s">
        <v>80</v>
      </c>
      <c r="L2" s="55" t="s">
        <v>81</v>
      </c>
      <c r="M2" s="55" t="s">
        <v>82</v>
      </c>
      <c r="N2" s="55" t="s">
        <v>84</v>
      </c>
      <c r="O2" s="56" t="s">
        <v>85</v>
      </c>
      <c r="P2" s="55" t="s">
        <v>86</v>
      </c>
      <c r="Q2" s="55" t="s">
        <v>87</v>
      </c>
      <c r="R2" s="55" t="s">
        <v>88</v>
      </c>
      <c r="S2" s="55" t="s">
        <v>89</v>
      </c>
      <c r="T2" s="57" t="s">
        <v>91</v>
      </c>
      <c r="U2" s="58" t="s">
        <v>3</v>
      </c>
      <c r="V2" s="59"/>
    </row>
    <row r="3" spans="1:22" ht="18.95" customHeight="1" x14ac:dyDescent="0.3">
      <c r="A3" s="23">
        <v>1</v>
      </c>
      <c r="B3" s="24">
        <v>602031</v>
      </c>
      <c r="C3" s="32" t="s">
        <v>6</v>
      </c>
      <c r="D3" s="54">
        <v>21.5</v>
      </c>
      <c r="E3" s="54">
        <v>30</v>
      </c>
      <c r="F3" s="54">
        <v>24.5</v>
      </c>
      <c r="G3" s="54">
        <v>30</v>
      </c>
      <c r="H3" s="54">
        <v>29</v>
      </c>
      <c r="I3" s="54">
        <v>30</v>
      </c>
      <c r="J3" s="54">
        <f>SUM(D3:I3)</f>
        <v>165</v>
      </c>
      <c r="K3" s="61">
        <f>(J3/180)*30</f>
        <v>27.5</v>
      </c>
      <c r="L3" s="54">
        <v>39</v>
      </c>
      <c r="M3" s="54">
        <v>35</v>
      </c>
      <c r="N3" s="54">
        <f>SUM(L3:M3)</f>
        <v>74</v>
      </c>
      <c r="O3" s="61">
        <f>(N3*3/8)</f>
        <v>27.75</v>
      </c>
      <c r="P3" s="54">
        <v>7</v>
      </c>
      <c r="Q3" s="54">
        <v>10</v>
      </c>
      <c r="R3" s="54">
        <v>8</v>
      </c>
      <c r="S3" s="54">
        <v>7</v>
      </c>
      <c r="T3" s="62">
        <f>(K3+O3+P3+Q3+R3+S3)</f>
        <v>87.25</v>
      </c>
      <c r="U3" s="63">
        <f>IF(T3&gt;=79.5,4,IF(T3&gt;=74.5,3.5,IF(T3&gt;=69.5,3,IF(T3&gt;=64.5,2.5,IF(T3&gt;=59.5,2,IF(T3&gt;=54.5,1.5,IF(T3&gt;=49.5,1,0)))))))</f>
        <v>4</v>
      </c>
    </row>
    <row r="4" spans="1:22" ht="18.95" customHeight="1" x14ac:dyDescent="0.3">
      <c r="A4" s="23">
        <v>2</v>
      </c>
      <c r="B4" s="25">
        <v>602034</v>
      </c>
      <c r="C4" s="33" t="s">
        <v>7</v>
      </c>
      <c r="D4" s="54">
        <v>21</v>
      </c>
      <c r="E4" s="54">
        <v>27</v>
      </c>
      <c r="F4" s="54">
        <v>25</v>
      </c>
      <c r="G4" s="54">
        <v>27</v>
      </c>
      <c r="H4" s="54">
        <v>27</v>
      </c>
      <c r="I4" s="54">
        <v>22</v>
      </c>
      <c r="J4" s="54">
        <f>SUM(D4:I4)</f>
        <v>149</v>
      </c>
      <c r="K4" s="61">
        <f t="shared" ref="K4:K38" si="0">(J4/180)*30</f>
        <v>24.833333333333332</v>
      </c>
      <c r="L4" s="54">
        <v>36</v>
      </c>
      <c r="M4" s="54">
        <v>30</v>
      </c>
      <c r="N4" s="54">
        <f t="shared" ref="N4:N38" si="1">SUM(L4:M4)</f>
        <v>66</v>
      </c>
      <c r="O4" s="61">
        <f t="shared" ref="O4:O38" si="2">(N4*3/8)</f>
        <v>24.75</v>
      </c>
      <c r="P4" s="54">
        <v>10</v>
      </c>
      <c r="Q4" s="54">
        <v>9</v>
      </c>
      <c r="R4" s="54">
        <v>8</v>
      </c>
      <c r="S4" s="54">
        <v>8</v>
      </c>
      <c r="T4" s="62">
        <f t="shared" ref="T4:T38" si="3">(K4+O4+P4+Q4+R4+S4)</f>
        <v>84.583333333333329</v>
      </c>
      <c r="U4" s="63">
        <f t="shared" ref="U4:U38" si="4">IF(T4&gt;=79.5,4,IF(T4&gt;=74.5,3.5,IF(T4&gt;=69.5,3,IF(T4&gt;=64.5,2.5,IF(T4&gt;=59.5,2,IF(T4&gt;=54.5,1.5,IF(T4&gt;=49.5,1,0)))))))</f>
        <v>4</v>
      </c>
    </row>
    <row r="5" spans="1:22" ht="18.95" customHeight="1" x14ac:dyDescent="0.3">
      <c r="A5" s="23">
        <v>3</v>
      </c>
      <c r="B5" s="24">
        <v>602038</v>
      </c>
      <c r="C5" s="34" t="s">
        <v>8</v>
      </c>
      <c r="D5" s="54">
        <v>20</v>
      </c>
      <c r="E5" s="54">
        <v>23.5</v>
      </c>
      <c r="F5" s="54">
        <v>18</v>
      </c>
      <c r="G5" s="54">
        <v>21</v>
      </c>
      <c r="H5" s="54">
        <v>19</v>
      </c>
      <c r="I5" s="54">
        <v>18</v>
      </c>
      <c r="J5" s="54">
        <f>SUM(D5:I5)</f>
        <v>119.5</v>
      </c>
      <c r="K5" s="61">
        <f t="shared" si="0"/>
        <v>19.916666666666664</v>
      </c>
      <c r="L5" s="54">
        <v>27</v>
      </c>
      <c r="M5" s="54">
        <v>23.5</v>
      </c>
      <c r="N5" s="54">
        <f t="shared" si="1"/>
        <v>50.5</v>
      </c>
      <c r="O5" s="61">
        <f t="shared" si="2"/>
        <v>18.9375</v>
      </c>
      <c r="P5" s="54">
        <v>10</v>
      </c>
      <c r="Q5" s="54">
        <v>10</v>
      </c>
      <c r="R5" s="54">
        <v>9</v>
      </c>
      <c r="S5" s="54">
        <v>10</v>
      </c>
      <c r="T5" s="62">
        <f>(K5+O5+P5+Q5+R5+S5)</f>
        <v>77.854166666666657</v>
      </c>
      <c r="U5" s="63">
        <v>3.5</v>
      </c>
    </row>
    <row r="6" spans="1:22" ht="18.95" customHeight="1" x14ac:dyDescent="0.3">
      <c r="A6" s="23">
        <v>4</v>
      </c>
      <c r="B6" s="25">
        <v>602049</v>
      </c>
      <c r="C6" s="35" t="s">
        <v>9</v>
      </c>
      <c r="D6" s="54">
        <v>27</v>
      </c>
      <c r="E6" s="54">
        <v>20</v>
      </c>
      <c r="F6" s="54">
        <v>23.5</v>
      </c>
      <c r="G6" s="54">
        <v>20</v>
      </c>
      <c r="H6" s="54">
        <v>27</v>
      </c>
      <c r="I6" s="54">
        <v>28</v>
      </c>
      <c r="J6" s="54">
        <f t="shared" ref="J6:J38" si="5">SUM(D6:I6)</f>
        <v>145.5</v>
      </c>
      <c r="K6" s="61">
        <f t="shared" si="0"/>
        <v>24.25</v>
      </c>
      <c r="L6" s="54">
        <v>35</v>
      </c>
      <c r="M6" s="54">
        <v>33</v>
      </c>
      <c r="N6" s="54">
        <f t="shared" si="1"/>
        <v>68</v>
      </c>
      <c r="O6" s="61">
        <f t="shared" si="2"/>
        <v>25.5</v>
      </c>
      <c r="P6" s="54">
        <v>10</v>
      </c>
      <c r="Q6" s="54">
        <v>9</v>
      </c>
      <c r="R6" s="54">
        <v>10</v>
      </c>
      <c r="S6" s="54">
        <v>7</v>
      </c>
      <c r="T6" s="62">
        <f t="shared" si="3"/>
        <v>85.75</v>
      </c>
      <c r="U6" s="63">
        <f>IF(T6&gt;=79.5,4,IF(T6&gt;=74.5,3.5,IF(T6&gt;=69.5,3,IF(T6&gt;=64.5,2.5,IF(T6&gt;=59.5,2,IF(T6&gt;=54.5,1.5,IF(T6&gt;=49.5,1,0)))))))</f>
        <v>4</v>
      </c>
    </row>
    <row r="7" spans="1:22" ht="18.95" customHeight="1" x14ac:dyDescent="0.3">
      <c r="A7" s="23">
        <v>5</v>
      </c>
      <c r="B7" s="25">
        <v>602053</v>
      </c>
      <c r="C7" s="33" t="s">
        <v>10</v>
      </c>
      <c r="D7" s="54">
        <v>23</v>
      </c>
      <c r="E7" s="54">
        <v>26</v>
      </c>
      <c r="F7" s="54">
        <v>24</v>
      </c>
      <c r="G7" s="54">
        <v>29</v>
      </c>
      <c r="H7" s="54">
        <v>29</v>
      </c>
      <c r="I7" s="54">
        <v>24</v>
      </c>
      <c r="J7" s="54">
        <f t="shared" si="5"/>
        <v>155</v>
      </c>
      <c r="K7" s="61">
        <f t="shared" si="0"/>
        <v>25.833333333333336</v>
      </c>
      <c r="L7" s="54">
        <v>32.5</v>
      </c>
      <c r="M7" s="54">
        <v>30</v>
      </c>
      <c r="N7" s="54">
        <f t="shared" si="1"/>
        <v>62.5</v>
      </c>
      <c r="O7" s="61">
        <f t="shared" si="2"/>
        <v>23.4375</v>
      </c>
      <c r="P7" s="54">
        <v>10</v>
      </c>
      <c r="Q7" s="54">
        <v>10</v>
      </c>
      <c r="R7" s="54">
        <v>8</v>
      </c>
      <c r="S7" s="54">
        <v>9</v>
      </c>
      <c r="T7" s="62">
        <f t="shared" si="3"/>
        <v>86.270833333333343</v>
      </c>
      <c r="U7" s="63">
        <f t="shared" si="4"/>
        <v>4</v>
      </c>
    </row>
    <row r="8" spans="1:22" ht="18.95" customHeight="1" x14ac:dyDescent="0.3">
      <c r="A8" s="23">
        <v>6</v>
      </c>
      <c r="B8" s="26">
        <v>602060</v>
      </c>
      <c r="C8" s="36" t="s">
        <v>11</v>
      </c>
      <c r="D8" s="54">
        <v>27</v>
      </c>
      <c r="E8" s="54">
        <v>29.5</v>
      </c>
      <c r="F8" s="54">
        <v>28.5</v>
      </c>
      <c r="G8" s="54">
        <v>29</v>
      </c>
      <c r="H8" s="54">
        <v>27</v>
      </c>
      <c r="I8" s="54">
        <v>25.5</v>
      </c>
      <c r="J8" s="54">
        <f t="shared" si="5"/>
        <v>166.5</v>
      </c>
      <c r="K8" s="61">
        <f t="shared" si="0"/>
        <v>27.75</v>
      </c>
      <c r="L8" s="54">
        <v>36.5</v>
      </c>
      <c r="M8" s="54">
        <v>32</v>
      </c>
      <c r="N8" s="54">
        <f t="shared" si="1"/>
        <v>68.5</v>
      </c>
      <c r="O8" s="61">
        <f t="shared" si="2"/>
        <v>25.6875</v>
      </c>
      <c r="P8" s="54">
        <v>8</v>
      </c>
      <c r="Q8" s="54">
        <v>10</v>
      </c>
      <c r="R8" s="54">
        <v>8</v>
      </c>
      <c r="S8" s="54">
        <v>8.5</v>
      </c>
      <c r="T8" s="62">
        <f t="shared" si="3"/>
        <v>87.9375</v>
      </c>
      <c r="U8" s="63">
        <f t="shared" si="4"/>
        <v>4</v>
      </c>
    </row>
    <row r="9" spans="1:22" ht="18.95" customHeight="1" x14ac:dyDescent="0.3">
      <c r="A9" s="23">
        <v>7</v>
      </c>
      <c r="B9" s="26">
        <v>602067</v>
      </c>
      <c r="C9" s="37" t="s">
        <v>12</v>
      </c>
      <c r="D9" s="54">
        <v>24</v>
      </c>
      <c r="E9" s="54">
        <v>29</v>
      </c>
      <c r="F9" s="54">
        <v>28</v>
      </c>
      <c r="G9" s="54">
        <v>30</v>
      </c>
      <c r="H9" s="54">
        <v>27</v>
      </c>
      <c r="I9" s="54">
        <v>29</v>
      </c>
      <c r="J9" s="54">
        <f t="shared" si="5"/>
        <v>167</v>
      </c>
      <c r="K9" s="61">
        <f t="shared" si="0"/>
        <v>27.833333333333336</v>
      </c>
      <c r="L9" s="54">
        <v>39</v>
      </c>
      <c r="M9" s="54">
        <v>36</v>
      </c>
      <c r="N9" s="54">
        <f t="shared" si="1"/>
        <v>75</v>
      </c>
      <c r="O9" s="61">
        <f t="shared" si="2"/>
        <v>28.125</v>
      </c>
      <c r="P9" s="54">
        <v>8</v>
      </c>
      <c r="Q9" s="54">
        <v>9</v>
      </c>
      <c r="R9" s="54">
        <v>10</v>
      </c>
      <c r="S9" s="54">
        <v>9</v>
      </c>
      <c r="T9" s="62">
        <f t="shared" si="3"/>
        <v>91.958333333333343</v>
      </c>
      <c r="U9" s="63">
        <f t="shared" si="4"/>
        <v>4</v>
      </c>
    </row>
    <row r="10" spans="1:22" ht="18.95" customHeight="1" x14ac:dyDescent="0.3">
      <c r="A10" s="23">
        <v>8</v>
      </c>
      <c r="B10" s="25">
        <v>602078</v>
      </c>
      <c r="C10" s="35" t="s">
        <v>13</v>
      </c>
      <c r="D10" s="54">
        <v>28</v>
      </c>
      <c r="E10" s="54">
        <v>29</v>
      </c>
      <c r="F10" s="54">
        <v>27</v>
      </c>
      <c r="G10" s="54">
        <v>29</v>
      </c>
      <c r="H10" s="54">
        <v>29</v>
      </c>
      <c r="I10" s="54">
        <v>27</v>
      </c>
      <c r="J10" s="54">
        <f t="shared" si="5"/>
        <v>169</v>
      </c>
      <c r="K10" s="61">
        <f t="shared" si="0"/>
        <v>28.166666666666668</v>
      </c>
      <c r="L10" s="54">
        <v>39</v>
      </c>
      <c r="M10" s="54">
        <v>36</v>
      </c>
      <c r="N10" s="54">
        <f t="shared" si="1"/>
        <v>75</v>
      </c>
      <c r="O10" s="61">
        <f t="shared" si="2"/>
        <v>28.125</v>
      </c>
      <c r="P10" s="54">
        <v>8</v>
      </c>
      <c r="Q10" s="54">
        <v>10</v>
      </c>
      <c r="R10" s="54">
        <v>10</v>
      </c>
      <c r="S10" s="54">
        <v>9</v>
      </c>
      <c r="T10" s="62">
        <f t="shared" si="3"/>
        <v>93.291666666666671</v>
      </c>
      <c r="U10" s="63">
        <f t="shared" si="4"/>
        <v>4</v>
      </c>
    </row>
    <row r="11" spans="1:22" ht="18.95" customHeight="1" x14ac:dyDescent="0.3">
      <c r="A11" s="23">
        <v>9</v>
      </c>
      <c r="B11" s="25">
        <v>602080</v>
      </c>
      <c r="C11" s="33" t="s">
        <v>14</v>
      </c>
      <c r="D11" s="54">
        <v>25</v>
      </c>
      <c r="E11" s="54">
        <v>24.5</v>
      </c>
      <c r="F11" s="54">
        <v>27</v>
      </c>
      <c r="G11" s="54">
        <v>27</v>
      </c>
      <c r="H11" s="54">
        <v>30</v>
      </c>
      <c r="I11" s="54">
        <v>21</v>
      </c>
      <c r="J11" s="54">
        <f t="shared" si="5"/>
        <v>154.5</v>
      </c>
      <c r="K11" s="61">
        <f t="shared" si="0"/>
        <v>25.75</v>
      </c>
      <c r="L11" s="54">
        <v>35</v>
      </c>
      <c r="M11" s="54">
        <v>31</v>
      </c>
      <c r="N11" s="54">
        <f t="shared" si="1"/>
        <v>66</v>
      </c>
      <c r="O11" s="61">
        <f t="shared" si="2"/>
        <v>24.75</v>
      </c>
      <c r="P11" s="54">
        <v>9</v>
      </c>
      <c r="Q11" s="54">
        <v>10</v>
      </c>
      <c r="R11" s="54">
        <v>9</v>
      </c>
      <c r="S11" s="54">
        <v>9</v>
      </c>
      <c r="T11" s="62">
        <f t="shared" si="3"/>
        <v>87.5</v>
      </c>
      <c r="U11" s="63">
        <f t="shared" si="4"/>
        <v>4</v>
      </c>
    </row>
    <row r="12" spans="1:22" ht="18.95" customHeight="1" x14ac:dyDescent="0.3">
      <c r="A12" s="23">
        <v>10</v>
      </c>
      <c r="B12" s="24">
        <v>602084</v>
      </c>
      <c r="C12" s="32" t="s">
        <v>15</v>
      </c>
      <c r="D12" s="54">
        <v>26</v>
      </c>
      <c r="E12" s="54">
        <v>30</v>
      </c>
      <c r="F12" s="54">
        <v>28</v>
      </c>
      <c r="G12" s="54">
        <v>30</v>
      </c>
      <c r="H12" s="54">
        <v>28</v>
      </c>
      <c r="I12" s="54">
        <v>30</v>
      </c>
      <c r="J12" s="54">
        <f t="shared" si="5"/>
        <v>172</v>
      </c>
      <c r="K12" s="61">
        <f t="shared" si="0"/>
        <v>28.666666666666668</v>
      </c>
      <c r="L12" s="54">
        <v>40</v>
      </c>
      <c r="M12" s="54">
        <v>37</v>
      </c>
      <c r="N12" s="54">
        <f t="shared" si="1"/>
        <v>77</v>
      </c>
      <c r="O12" s="61">
        <f t="shared" si="2"/>
        <v>28.875</v>
      </c>
      <c r="P12" s="54">
        <v>8</v>
      </c>
      <c r="Q12" s="54">
        <v>10</v>
      </c>
      <c r="R12" s="54">
        <v>10</v>
      </c>
      <c r="S12" s="54">
        <v>10</v>
      </c>
      <c r="T12" s="62">
        <f t="shared" si="3"/>
        <v>95.541666666666671</v>
      </c>
      <c r="U12" s="63">
        <f t="shared" si="4"/>
        <v>4</v>
      </c>
    </row>
    <row r="13" spans="1:22" ht="18.95" customHeight="1" x14ac:dyDescent="0.3">
      <c r="A13" s="23">
        <v>11</v>
      </c>
      <c r="B13" s="26">
        <v>602100</v>
      </c>
      <c r="C13" s="37" t="s">
        <v>16</v>
      </c>
      <c r="D13" s="54">
        <v>27</v>
      </c>
      <c r="E13" s="54">
        <v>27.5</v>
      </c>
      <c r="F13" s="54">
        <v>28</v>
      </c>
      <c r="G13" s="54">
        <v>29</v>
      </c>
      <c r="H13" s="54">
        <v>29</v>
      </c>
      <c r="I13" s="54">
        <v>27</v>
      </c>
      <c r="J13" s="54">
        <f t="shared" si="5"/>
        <v>167.5</v>
      </c>
      <c r="K13" s="61">
        <f t="shared" si="0"/>
        <v>27.916666666666668</v>
      </c>
      <c r="L13" s="54">
        <v>39</v>
      </c>
      <c r="M13" s="54">
        <v>37</v>
      </c>
      <c r="N13" s="54">
        <f t="shared" si="1"/>
        <v>76</v>
      </c>
      <c r="O13" s="61">
        <f t="shared" si="2"/>
        <v>28.5</v>
      </c>
      <c r="P13" s="54">
        <v>8</v>
      </c>
      <c r="Q13" s="54">
        <v>10</v>
      </c>
      <c r="R13" s="54">
        <v>10</v>
      </c>
      <c r="S13" s="54">
        <v>8</v>
      </c>
      <c r="T13" s="62">
        <f t="shared" si="3"/>
        <v>92.416666666666671</v>
      </c>
      <c r="U13" s="63">
        <f t="shared" si="4"/>
        <v>4</v>
      </c>
    </row>
    <row r="14" spans="1:22" ht="18.95" customHeight="1" x14ac:dyDescent="0.3">
      <c r="A14" s="23">
        <v>12</v>
      </c>
      <c r="B14" s="26">
        <v>602128</v>
      </c>
      <c r="C14" s="36" t="s">
        <v>17</v>
      </c>
      <c r="D14" s="54">
        <v>29</v>
      </c>
      <c r="E14" s="54">
        <v>29</v>
      </c>
      <c r="F14" s="54">
        <v>28.5</v>
      </c>
      <c r="G14" s="54">
        <v>29</v>
      </c>
      <c r="H14" s="54">
        <v>29</v>
      </c>
      <c r="I14" s="54">
        <v>29</v>
      </c>
      <c r="J14" s="54">
        <f t="shared" si="5"/>
        <v>173.5</v>
      </c>
      <c r="K14" s="61">
        <f t="shared" si="0"/>
        <v>28.916666666666668</v>
      </c>
      <c r="L14" s="54">
        <v>40</v>
      </c>
      <c r="M14" s="54">
        <v>37</v>
      </c>
      <c r="N14" s="54">
        <f t="shared" si="1"/>
        <v>77</v>
      </c>
      <c r="O14" s="61">
        <f t="shared" si="2"/>
        <v>28.875</v>
      </c>
      <c r="P14" s="54">
        <v>8</v>
      </c>
      <c r="Q14" s="54">
        <v>10</v>
      </c>
      <c r="R14" s="54">
        <v>10</v>
      </c>
      <c r="S14" s="54">
        <v>10</v>
      </c>
      <c r="T14" s="62">
        <f t="shared" si="3"/>
        <v>95.791666666666671</v>
      </c>
      <c r="U14" s="63">
        <f t="shared" si="4"/>
        <v>4</v>
      </c>
    </row>
    <row r="15" spans="1:22" ht="18.95" customHeight="1" x14ac:dyDescent="0.3">
      <c r="A15" s="23">
        <v>13</v>
      </c>
      <c r="B15" s="27">
        <v>602503</v>
      </c>
      <c r="C15" s="38" t="s">
        <v>18</v>
      </c>
      <c r="D15" s="54">
        <v>29</v>
      </c>
      <c r="E15" s="54">
        <v>30</v>
      </c>
      <c r="F15" s="54">
        <v>27</v>
      </c>
      <c r="G15" s="54">
        <v>30</v>
      </c>
      <c r="H15" s="54">
        <v>27</v>
      </c>
      <c r="I15" s="54">
        <v>23</v>
      </c>
      <c r="J15" s="54">
        <f t="shared" si="5"/>
        <v>166</v>
      </c>
      <c r="K15" s="61">
        <f t="shared" si="0"/>
        <v>27.666666666666668</v>
      </c>
      <c r="L15" s="54">
        <v>40</v>
      </c>
      <c r="M15" s="54">
        <v>35</v>
      </c>
      <c r="N15" s="54">
        <f t="shared" si="1"/>
        <v>75</v>
      </c>
      <c r="O15" s="61">
        <f t="shared" si="2"/>
        <v>28.125</v>
      </c>
      <c r="P15" s="54">
        <v>8</v>
      </c>
      <c r="Q15" s="54">
        <v>10</v>
      </c>
      <c r="R15" s="54">
        <v>10</v>
      </c>
      <c r="S15" s="54">
        <v>9</v>
      </c>
      <c r="T15" s="62">
        <f t="shared" si="3"/>
        <v>92.791666666666671</v>
      </c>
      <c r="U15" s="63">
        <f t="shared" si="4"/>
        <v>4</v>
      </c>
    </row>
    <row r="16" spans="1:22" ht="18.95" customHeight="1" x14ac:dyDescent="0.3">
      <c r="A16" s="23">
        <v>14</v>
      </c>
      <c r="B16" s="28">
        <v>602505</v>
      </c>
      <c r="C16" s="39" t="s">
        <v>19</v>
      </c>
      <c r="D16" s="54">
        <v>24</v>
      </c>
      <c r="E16" s="54">
        <v>22.5</v>
      </c>
      <c r="F16" s="54">
        <v>25.5</v>
      </c>
      <c r="G16" s="54">
        <v>26</v>
      </c>
      <c r="H16" s="54">
        <v>28</v>
      </c>
      <c r="I16" s="54">
        <v>19</v>
      </c>
      <c r="J16" s="54">
        <f t="shared" si="5"/>
        <v>145</v>
      </c>
      <c r="K16" s="61">
        <f t="shared" si="0"/>
        <v>24.166666666666668</v>
      </c>
      <c r="L16" s="54">
        <v>35</v>
      </c>
      <c r="M16" s="54">
        <v>33</v>
      </c>
      <c r="N16" s="54">
        <f t="shared" si="1"/>
        <v>68</v>
      </c>
      <c r="O16" s="61">
        <f t="shared" si="2"/>
        <v>25.5</v>
      </c>
      <c r="P16" s="54">
        <v>10</v>
      </c>
      <c r="Q16" s="54">
        <v>9</v>
      </c>
      <c r="R16" s="54">
        <v>10</v>
      </c>
      <c r="S16" s="54">
        <v>9</v>
      </c>
      <c r="T16" s="62">
        <f t="shared" si="3"/>
        <v>87.666666666666671</v>
      </c>
      <c r="U16" s="63">
        <f t="shared" si="4"/>
        <v>4</v>
      </c>
    </row>
    <row r="17" spans="1:21" ht="18.95" customHeight="1" x14ac:dyDescent="0.3">
      <c r="A17" s="23">
        <v>15</v>
      </c>
      <c r="B17" s="27">
        <v>602508</v>
      </c>
      <c r="C17" s="38" t="s">
        <v>20</v>
      </c>
      <c r="D17" s="54">
        <v>20</v>
      </c>
      <c r="E17" s="54">
        <v>25.5</v>
      </c>
      <c r="F17" s="54">
        <v>20</v>
      </c>
      <c r="G17" s="54">
        <v>18.5</v>
      </c>
      <c r="H17" s="54">
        <v>27</v>
      </c>
      <c r="I17" s="54">
        <v>18</v>
      </c>
      <c r="J17" s="54">
        <f t="shared" si="5"/>
        <v>129</v>
      </c>
      <c r="K17" s="61">
        <f t="shared" si="0"/>
        <v>21.5</v>
      </c>
      <c r="L17" s="54">
        <v>28</v>
      </c>
      <c r="M17" s="54">
        <v>26</v>
      </c>
      <c r="N17" s="54">
        <f t="shared" si="1"/>
        <v>54</v>
      </c>
      <c r="O17" s="61">
        <f t="shared" si="2"/>
        <v>20.25</v>
      </c>
      <c r="P17" s="54">
        <v>9</v>
      </c>
      <c r="Q17" s="54">
        <v>8</v>
      </c>
      <c r="R17" s="54">
        <v>7</v>
      </c>
      <c r="S17" s="54">
        <v>8</v>
      </c>
      <c r="T17" s="62">
        <f t="shared" si="3"/>
        <v>73.75</v>
      </c>
      <c r="U17" s="63">
        <f t="shared" si="4"/>
        <v>3</v>
      </c>
    </row>
    <row r="18" spans="1:21" ht="18.95" customHeight="1" x14ac:dyDescent="0.3">
      <c r="A18" s="23">
        <v>16</v>
      </c>
      <c r="B18" s="26">
        <v>602007</v>
      </c>
      <c r="C18" s="40" t="s">
        <v>21</v>
      </c>
      <c r="D18" s="54">
        <v>27</v>
      </c>
      <c r="E18" s="54">
        <v>28</v>
      </c>
      <c r="F18" s="54">
        <v>28</v>
      </c>
      <c r="G18" s="54">
        <v>28</v>
      </c>
      <c r="H18" s="54">
        <v>26</v>
      </c>
      <c r="I18" s="54">
        <v>17.5</v>
      </c>
      <c r="J18" s="54">
        <f t="shared" si="5"/>
        <v>154.5</v>
      </c>
      <c r="K18" s="61">
        <f t="shared" si="0"/>
        <v>25.75</v>
      </c>
      <c r="L18" s="54">
        <v>37</v>
      </c>
      <c r="M18" s="54">
        <v>32</v>
      </c>
      <c r="N18" s="54">
        <f t="shared" si="1"/>
        <v>69</v>
      </c>
      <c r="O18" s="61">
        <f t="shared" si="2"/>
        <v>25.875</v>
      </c>
      <c r="P18" s="54">
        <v>8</v>
      </c>
      <c r="Q18" s="54">
        <v>10</v>
      </c>
      <c r="R18" s="54">
        <v>10</v>
      </c>
      <c r="S18" s="54">
        <v>10</v>
      </c>
      <c r="T18" s="62">
        <f t="shared" si="3"/>
        <v>89.625</v>
      </c>
      <c r="U18" s="63">
        <f t="shared" si="4"/>
        <v>4</v>
      </c>
    </row>
    <row r="19" spans="1:21" ht="18.95" customHeight="1" x14ac:dyDescent="0.3">
      <c r="A19" s="23">
        <v>17</v>
      </c>
      <c r="B19" s="24">
        <v>602017</v>
      </c>
      <c r="C19" s="41" t="s">
        <v>22</v>
      </c>
      <c r="D19" s="54">
        <v>28</v>
      </c>
      <c r="E19" s="54">
        <v>26</v>
      </c>
      <c r="F19" s="54">
        <v>30</v>
      </c>
      <c r="G19" s="54">
        <v>28</v>
      </c>
      <c r="H19" s="54">
        <v>30</v>
      </c>
      <c r="I19" s="54">
        <v>27</v>
      </c>
      <c r="J19" s="54">
        <f t="shared" si="5"/>
        <v>169</v>
      </c>
      <c r="K19" s="61">
        <f t="shared" si="0"/>
        <v>28.166666666666668</v>
      </c>
      <c r="L19" s="54">
        <v>39</v>
      </c>
      <c r="M19" s="54">
        <v>37</v>
      </c>
      <c r="N19" s="54">
        <f t="shared" si="1"/>
        <v>76</v>
      </c>
      <c r="O19" s="61">
        <f t="shared" si="2"/>
        <v>28.5</v>
      </c>
      <c r="P19" s="54">
        <v>8</v>
      </c>
      <c r="Q19" s="54">
        <v>9</v>
      </c>
      <c r="R19" s="54">
        <v>10</v>
      </c>
      <c r="S19" s="54">
        <v>9</v>
      </c>
      <c r="T19" s="62">
        <f t="shared" si="3"/>
        <v>92.666666666666671</v>
      </c>
      <c r="U19" s="63">
        <f t="shared" si="4"/>
        <v>4</v>
      </c>
    </row>
    <row r="20" spans="1:21" ht="18.95" customHeight="1" x14ac:dyDescent="0.3">
      <c r="A20" s="23">
        <v>18</v>
      </c>
      <c r="B20" s="24">
        <v>602022</v>
      </c>
      <c r="C20" s="41" t="s">
        <v>23</v>
      </c>
      <c r="D20" s="54">
        <v>25</v>
      </c>
      <c r="E20" s="54">
        <v>30</v>
      </c>
      <c r="F20" s="54">
        <v>20.5</v>
      </c>
      <c r="G20" s="54">
        <v>22</v>
      </c>
      <c r="H20" s="54">
        <v>25</v>
      </c>
      <c r="I20" s="54">
        <v>27</v>
      </c>
      <c r="J20" s="54">
        <f t="shared" si="5"/>
        <v>149.5</v>
      </c>
      <c r="K20" s="61">
        <f t="shared" si="0"/>
        <v>24.916666666666668</v>
      </c>
      <c r="L20" s="54">
        <v>30.5</v>
      </c>
      <c r="M20" s="54">
        <v>32</v>
      </c>
      <c r="N20" s="54">
        <f t="shared" si="1"/>
        <v>62.5</v>
      </c>
      <c r="O20" s="61">
        <f t="shared" si="2"/>
        <v>23.4375</v>
      </c>
      <c r="P20" s="54">
        <v>10</v>
      </c>
      <c r="Q20" s="54">
        <v>8.5</v>
      </c>
      <c r="R20" s="54">
        <v>10</v>
      </c>
      <c r="S20" s="54">
        <v>8</v>
      </c>
      <c r="T20" s="62">
        <f t="shared" si="3"/>
        <v>84.854166666666671</v>
      </c>
      <c r="U20" s="63">
        <f t="shared" si="4"/>
        <v>4</v>
      </c>
    </row>
    <row r="21" spans="1:21" ht="18.95" customHeight="1" x14ac:dyDescent="0.3">
      <c r="A21" s="23">
        <v>19</v>
      </c>
      <c r="B21" s="25">
        <v>602023</v>
      </c>
      <c r="C21" s="42" t="s">
        <v>24</v>
      </c>
      <c r="D21" s="54">
        <v>26</v>
      </c>
      <c r="E21" s="54">
        <v>30</v>
      </c>
      <c r="F21" s="54">
        <v>23</v>
      </c>
      <c r="G21" s="54">
        <v>29</v>
      </c>
      <c r="H21" s="54">
        <v>28</v>
      </c>
      <c r="I21" s="54">
        <v>26</v>
      </c>
      <c r="J21" s="54">
        <f t="shared" si="5"/>
        <v>162</v>
      </c>
      <c r="K21" s="61">
        <f t="shared" si="0"/>
        <v>27</v>
      </c>
      <c r="L21" s="54">
        <v>39</v>
      </c>
      <c r="M21" s="54">
        <v>29.5</v>
      </c>
      <c r="N21" s="54">
        <f t="shared" si="1"/>
        <v>68.5</v>
      </c>
      <c r="O21" s="61">
        <f t="shared" si="2"/>
        <v>25.6875</v>
      </c>
      <c r="P21" s="54">
        <v>10</v>
      </c>
      <c r="Q21" s="54">
        <v>10</v>
      </c>
      <c r="R21" s="54">
        <v>10</v>
      </c>
      <c r="S21" s="54">
        <v>10</v>
      </c>
      <c r="T21" s="62">
        <f t="shared" si="3"/>
        <v>92.6875</v>
      </c>
      <c r="U21" s="63">
        <f t="shared" si="4"/>
        <v>4</v>
      </c>
    </row>
    <row r="22" spans="1:21" ht="18.95" customHeight="1" x14ac:dyDescent="0.3">
      <c r="A22" s="23">
        <v>20</v>
      </c>
      <c r="B22" s="29">
        <v>602024</v>
      </c>
      <c r="C22" s="43" t="s">
        <v>25</v>
      </c>
      <c r="D22" s="54">
        <v>29</v>
      </c>
      <c r="E22" s="54">
        <v>28.5</v>
      </c>
      <c r="F22" s="54">
        <v>23</v>
      </c>
      <c r="G22" s="54">
        <v>29</v>
      </c>
      <c r="H22" s="54">
        <v>26</v>
      </c>
      <c r="I22" s="54">
        <v>27</v>
      </c>
      <c r="J22" s="54">
        <f t="shared" si="5"/>
        <v>162.5</v>
      </c>
      <c r="K22" s="61">
        <f t="shared" si="0"/>
        <v>27.083333333333332</v>
      </c>
      <c r="L22" s="54">
        <v>38</v>
      </c>
      <c r="M22" s="54">
        <v>32.5</v>
      </c>
      <c r="N22" s="54">
        <f t="shared" si="1"/>
        <v>70.5</v>
      </c>
      <c r="O22" s="61">
        <f t="shared" si="2"/>
        <v>26.4375</v>
      </c>
      <c r="P22" s="54">
        <v>10</v>
      </c>
      <c r="Q22" s="54">
        <v>10</v>
      </c>
      <c r="R22" s="54">
        <v>10</v>
      </c>
      <c r="S22" s="54">
        <v>9</v>
      </c>
      <c r="T22" s="62">
        <f t="shared" si="3"/>
        <v>92.520833333333329</v>
      </c>
      <c r="U22" s="63">
        <f t="shared" si="4"/>
        <v>4</v>
      </c>
    </row>
    <row r="23" spans="1:21" ht="18.95" customHeight="1" x14ac:dyDescent="0.3">
      <c r="A23" s="23">
        <v>21</v>
      </c>
      <c r="B23" s="26">
        <v>602040</v>
      </c>
      <c r="C23" s="37" t="s">
        <v>26</v>
      </c>
      <c r="D23" s="54">
        <v>28</v>
      </c>
      <c r="E23" s="54">
        <v>29.5</v>
      </c>
      <c r="F23" s="54">
        <v>29</v>
      </c>
      <c r="G23" s="54">
        <v>30</v>
      </c>
      <c r="H23" s="54">
        <v>30</v>
      </c>
      <c r="I23" s="54">
        <v>20.5</v>
      </c>
      <c r="J23" s="54">
        <f t="shared" si="5"/>
        <v>167</v>
      </c>
      <c r="K23" s="61">
        <f t="shared" si="0"/>
        <v>27.833333333333336</v>
      </c>
      <c r="L23" s="54">
        <v>39</v>
      </c>
      <c r="M23" s="54">
        <v>38</v>
      </c>
      <c r="N23" s="54">
        <f t="shared" si="1"/>
        <v>77</v>
      </c>
      <c r="O23" s="61">
        <f t="shared" si="2"/>
        <v>28.875</v>
      </c>
      <c r="P23" s="54">
        <v>10</v>
      </c>
      <c r="Q23" s="54">
        <v>10</v>
      </c>
      <c r="R23" s="54">
        <v>10</v>
      </c>
      <c r="S23" s="54">
        <v>10</v>
      </c>
      <c r="T23" s="62">
        <f t="shared" si="3"/>
        <v>96.708333333333343</v>
      </c>
      <c r="U23" s="63">
        <f t="shared" si="4"/>
        <v>4</v>
      </c>
    </row>
    <row r="24" spans="1:21" ht="18.95" customHeight="1" x14ac:dyDescent="0.3">
      <c r="A24" s="23">
        <v>22</v>
      </c>
      <c r="B24" s="25">
        <v>602046</v>
      </c>
      <c r="C24" s="33" t="s">
        <v>27</v>
      </c>
      <c r="D24" s="54">
        <v>29</v>
      </c>
      <c r="E24" s="54">
        <v>29.5</v>
      </c>
      <c r="F24" s="54">
        <v>29</v>
      </c>
      <c r="G24" s="54">
        <v>30</v>
      </c>
      <c r="H24" s="54">
        <v>28</v>
      </c>
      <c r="I24" s="54">
        <v>28</v>
      </c>
      <c r="J24" s="54">
        <f t="shared" si="5"/>
        <v>173.5</v>
      </c>
      <c r="K24" s="61">
        <f t="shared" si="0"/>
        <v>28.916666666666668</v>
      </c>
      <c r="L24" s="54">
        <v>38</v>
      </c>
      <c r="M24" s="54">
        <v>38</v>
      </c>
      <c r="N24" s="54">
        <f t="shared" si="1"/>
        <v>76</v>
      </c>
      <c r="O24" s="61">
        <f t="shared" si="2"/>
        <v>28.5</v>
      </c>
      <c r="P24" s="54">
        <v>8</v>
      </c>
      <c r="Q24" s="54">
        <v>10</v>
      </c>
      <c r="R24" s="54">
        <v>10</v>
      </c>
      <c r="S24" s="54">
        <v>10</v>
      </c>
      <c r="T24" s="62">
        <f t="shared" si="3"/>
        <v>95.416666666666671</v>
      </c>
      <c r="U24" s="63">
        <f t="shared" si="4"/>
        <v>4</v>
      </c>
    </row>
    <row r="25" spans="1:21" ht="18.95" customHeight="1" x14ac:dyDescent="0.3">
      <c r="A25" s="23">
        <v>23</v>
      </c>
      <c r="B25" s="25">
        <v>602057</v>
      </c>
      <c r="C25" s="35" t="s">
        <v>28</v>
      </c>
      <c r="D25" s="54">
        <v>29</v>
      </c>
      <c r="E25" s="54">
        <v>29</v>
      </c>
      <c r="F25" s="54">
        <v>26.5</v>
      </c>
      <c r="G25" s="54">
        <v>30</v>
      </c>
      <c r="H25" s="54">
        <v>29</v>
      </c>
      <c r="I25" s="54">
        <v>24</v>
      </c>
      <c r="J25" s="54">
        <f t="shared" si="5"/>
        <v>167.5</v>
      </c>
      <c r="K25" s="61">
        <f t="shared" si="0"/>
        <v>27.916666666666668</v>
      </c>
      <c r="L25" s="54">
        <v>38</v>
      </c>
      <c r="M25" s="54">
        <v>35</v>
      </c>
      <c r="N25" s="54">
        <f t="shared" si="1"/>
        <v>73</v>
      </c>
      <c r="O25" s="61">
        <f t="shared" si="2"/>
        <v>27.375</v>
      </c>
      <c r="P25" s="54">
        <v>8</v>
      </c>
      <c r="Q25" s="54">
        <v>10</v>
      </c>
      <c r="R25" s="54">
        <v>10</v>
      </c>
      <c r="S25" s="54">
        <v>10</v>
      </c>
      <c r="T25" s="62">
        <f t="shared" si="3"/>
        <v>93.291666666666671</v>
      </c>
      <c r="U25" s="63">
        <f t="shared" si="4"/>
        <v>4</v>
      </c>
    </row>
    <row r="26" spans="1:21" ht="18.95" customHeight="1" x14ac:dyDescent="0.3">
      <c r="A26" s="23">
        <v>24</v>
      </c>
      <c r="B26" s="26">
        <v>602058</v>
      </c>
      <c r="C26" s="36" t="s">
        <v>29</v>
      </c>
      <c r="D26" s="54">
        <v>28</v>
      </c>
      <c r="E26" s="54">
        <v>24</v>
      </c>
      <c r="F26" s="54">
        <v>28</v>
      </c>
      <c r="G26" s="54">
        <v>28</v>
      </c>
      <c r="H26" s="54">
        <v>22</v>
      </c>
      <c r="I26" s="54">
        <v>19</v>
      </c>
      <c r="J26" s="54">
        <f t="shared" si="5"/>
        <v>149</v>
      </c>
      <c r="K26" s="61">
        <f t="shared" si="0"/>
        <v>24.833333333333332</v>
      </c>
      <c r="L26" s="54">
        <v>27</v>
      </c>
      <c r="M26" s="54">
        <v>27</v>
      </c>
      <c r="N26" s="54">
        <f t="shared" si="1"/>
        <v>54</v>
      </c>
      <c r="O26" s="61">
        <f t="shared" si="2"/>
        <v>20.25</v>
      </c>
      <c r="P26" s="54">
        <v>10</v>
      </c>
      <c r="Q26" s="54">
        <v>9</v>
      </c>
      <c r="R26" s="54">
        <v>10</v>
      </c>
      <c r="S26" s="54">
        <v>9</v>
      </c>
      <c r="T26" s="62">
        <f t="shared" si="3"/>
        <v>83.083333333333329</v>
      </c>
      <c r="U26" s="63">
        <f t="shared" si="4"/>
        <v>4</v>
      </c>
    </row>
    <row r="27" spans="1:21" ht="18.95" customHeight="1" x14ac:dyDescent="0.3">
      <c r="A27" s="23">
        <v>25</v>
      </c>
      <c r="B27" s="24">
        <v>602065</v>
      </c>
      <c r="C27" s="34" t="s">
        <v>30</v>
      </c>
      <c r="D27" s="54">
        <v>22</v>
      </c>
      <c r="E27" s="54">
        <v>24.5</v>
      </c>
      <c r="F27" s="54">
        <v>26.5</v>
      </c>
      <c r="G27" s="54">
        <v>29</v>
      </c>
      <c r="H27" s="54">
        <v>26</v>
      </c>
      <c r="I27" s="54">
        <v>26.5</v>
      </c>
      <c r="J27" s="54">
        <f t="shared" si="5"/>
        <v>154.5</v>
      </c>
      <c r="K27" s="61">
        <f t="shared" si="0"/>
        <v>25.75</v>
      </c>
      <c r="L27" s="54">
        <v>35</v>
      </c>
      <c r="M27" s="54">
        <v>31</v>
      </c>
      <c r="N27" s="54">
        <f t="shared" si="1"/>
        <v>66</v>
      </c>
      <c r="O27" s="61">
        <f t="shared" si="2"/>
        <v>24.75</v>
      </c>
      <c r="P27" s="54">
        <v>8</v>
      </c>
      <c r="Q27" s="54">
        <v>10</v>
      </c>
      <c r="R27" s="54">
        <v>10</v>
      </c>
      <c r="S27" s="54">
        <v>10</v>
      </c>
      <c r="T27" s="62">
        <f t="shared" si="3"/>
        <v>88.5</v>
      </c>
      <c r="U27" s="63">
        <f t="shared" si="4"/>
        <v>4</v>
      </c>
    </row>
    <row r="28" spans="1:21" ht="18.95" customHeight="1" x14ac:dyDescent="0.3">
      <c r="A28" s="23">
        <v>26</v>
      </c>
      <c r="B28" s="25">
        <v>602068</v>
      </c>
      <c r="C28" s="35" t="s">
        <v>31</v>
      </c>
      <c r="D28" s="54">
        <v>19</v>
      </c>
      <c r="E28" s="54">
        <v>25</v>
      </c>
      <c r="F28" s="54">
        <v>23.5</v>
      </c>
      <c r="G28" s="54">
        <v>28</v>
      </c>
      <c r="H28" s="54">
        <v>21</v>
      </c>
      <c r="I28" s="54">
        <v>18</v>
      </c>
      <c r="J28" s="54">
        <f t="shared" si="5"/>
        <v>134.5</v>
      </c>
      <c r="K28" s="61">
        <f t="shared" si="0"/>
        <v>22.416666666666668</v>
      </c>
      <c r="L28" s="54">
        <v>34</v>
      </c>
      <c r="M28" s="54">
        <v>29</v>
      </c>
      <c r="N28" s="54">
        <f t="shared" si="1"/>
        <v>63</v>
      </c>
      <c r="O28" s="61">
        <f t="shared" si="2"/>
        <v>23.625</v>
      </c>
      <c r="P28" s="54">
        <v>8</v>
      </c>
      <c r="Q28" s="54">
        <v>10</v>
      </c>
      <c r="R28" s="54">
        <v>10</v>
      </c>
      <c r="S28" s="54">
        <v>9.5</v>
      </c>
      <c r="T28" s="62">
        <f t="shared" si="3"/>
        <v>83.541666666666671</v>
      </c>
      <c r="U28" s="63">
        <f t="shared" si="4"/>
        <v>4</v>
      </c>
    </row>
    <row r="29" spans="1:21" ht="18.95" customHeight="1" x14ac:dyDescent="0.3">
      <c r="A29" s="23">
        <v>27</v>
      </c>
      <c r="B29" s="26">
        <v>602069</v>
      </c>
      <c r="C29" s="37" t="s">
        <v>32</v>
      </c>
      <c r="D29" s="54">
        <v>28</v>
      </c>
      <c r="E29" s="54">
        <v>23</v>
      </c>
      <c r="F29" s="54">
        <v>27</v>
      </c>
      <c r="G29" s="54">
        <v>29</v>
      </c>
      <c r="H29" s="54">
        <v>26</v>
      </c>
      <c r="I29" s="54">
        <v>20.5</v>
      </c>
      <c r="J29" s="54">
        <f t="shared" si="5"/>
        <v>153.5</v>
      </c>
      <c r="K29" s="61">
        <f t="shared" si="0"/>
        <v>25.583333333333332</v>
      </c>
      <c r="L29" s="54">
        <v>35.5</v>
      </c>
      <c r="M29" s="54">
        <v>33</v>
      </c>
      <c r="N29" s="54">
        <f t="shared" si="1"/>
        <v>68.5</v>
      </c>
      <c r="O29" s="61">
        <f t="shared" si="2"/>
        <v>25.6875</v>
      </c>
      <c r="P29" s="54">
        <v>10</v>
      </c>
      <c r="Q29" s="54">
        <v>9</v>
      </c>
      <c r="R29" s="54">
        <v>10</v>
      </c>
      <c r="S29" s="54">
        <v>8.5</v>
      </c>
      <c r="T29" s="62">
        <f t="shared" si="3"/>
        <v>88.770833333333329</v>
      </c>
      <c r="U29" s="63">
        <f t="shared" si="4"/>
        <v>4</v>
      </c>
    </row>
    <row r="30" spans="1:21" ht="18.95" customHeight="1" x14ac:dyDescent="0.3">
      <c r="A30" s="23">
        <v>28</v>
      </c>
      <c r="B30" s="24">
        <v>602081</v>
      </c>
      <c r="C30" s="34" t="s">
        <v>33</v>
      </c>
      <c r="D30" s="54">
        <v>28</v>
      </c>
      <c r="E30" s="54">
        <v>30</v>
      </c>
      <c r="F30" s="54">
        <v>30</v>
      </c>
      <c r="G30" s="54">
        <v>30</v>
      </c>
      <c r="H30" s="54">
        <v>27</v>
      </c>
      <c r="I30" s="54">
        <v>30</v>
      </c>
      <c r="J30" s="54">
        <f t="shared" si="5"/>
        <v>175</v>
      </c>
      <c r="K30" s="61">
        <f t="shared" si="0"/>
        <v>29.166666666666668</v>
      </c>
      <c r="L30" s="54">
        <v>38</v>
      </c>
      <c r="M30" s="54">
        <v>38</v>
      </c>
      <c r="N30" s="54">
        <f t="shared" si="1"/>
        <v>76</v>
      </c>
      <c r="O30" s="61">
        <f t="shared" si="2"/>
        <v>28.5</v>
      </c>
      <c r="P30" s="54">
        <v>10</v>
      </c>
      <c r="Q30" s="54">
        <v>10</v>
      </c>
      <c r="R30" s="54">
        <v>10</v>
      </c>
      <c r="S30" s="54">
        <v>10</v>
      </c>
      <c r="T30" s="62">
        <f t="shared" si="3"/>
        <v>97.666666666666671</v>
      </c>
      <c r="U30" s="63">
        <f t="shared" si="4"/>
        <v>4</v>
      </c>
    </row>
    <row r="31" spans="1:21" ht="18.95" customHeight="1" x14ac:dyDescent="0.3">
      <c r="A31" s="23">
        <v>29</v>
      </c>
      <c r="B31" s="25">
        <v>602088</v>
      </c>
      <c r="C31" s="33" t="s">
        <v>34</v>
      </c>
      <c r="D31" s="54">
        <v>23</v>
      </c>
      <c r="E31" s="54">
        <v>27</v>
      </c>
      <c r="F31" s="54">
        <v>28</v>
      </c>
      <c r="G31" s="54">
        <v>30</v>
      </c>
      <c r="H31" s="54">
        <v>28</v>
      </c>
      <c r="I31" s="54">
        <v>27.5</v>
      </c>
      <c r="J31" s="54">
        <f t="shared" si="5"/>
        <v>163.5</v>
      </c>
      <c r="K31" s="61">
        <f t="shared" si="0"/>
        <v>27.25</v>
      </c>
      <c r="L31" s="54">
        <v>38</v>
      </c>
      <c r="M31" s="54">
        <v>37</v>
      </c>
      <c r="N31" s="54">
        <f t="shared" si="1"/>
        <v>75</v>
      </c>
      <c r="O31" s="61">
        <f t="shared" si="2"/>
        <v>28.125</v>
      </c>
      <c r="P31" s="54">
        <v>10</v>
      </c>
      <c r="Q31" s="54">
        <v>9.5</v>
      </c>
      <c r="R31" s="54">
        <v>10</v>
      </c>
      <c r="S31" s="54">
        <v>10</v>
      </c>
      <c r="T31" s="62">
        <f t="shared" si="3"/>
        <v>94.875</v>
      </c>
      <c r="U31" s="63">
        <f t="shared" si="4"/>
        <v>4</v>
      </c>
    </row>
    <row r="32" spans="1:21" ht="18.95" customHeight="1" x14ac:dyDescent="0.3">
      <c r="A32" s="23">
        <v>30</v>
      </c>
      <c r="B32" s="24">
        <v>602103</v>
      </c>
      <c r="C32" s="34" t="s">
        <v>35</v>
      </c>
      <c r="D32" s="54">
        <v>19</v>
      </c>
      <c r="E32" s="54">
        <v>27.5</v>
      </c>
      <c r="F32" s="54">
        <v>21</v>
      </c>
      <c r="G32" s="54">
        <v>29.5</v>
      </c>
      <c r="H32" s="54">
        <v>28</v>
      </c>
      <c r="I32" s="54">
        <v>19.5</v>
      </c>
      <c r="J32" s="54">
        <f t="shared" si="5"/>
        <v>144.5</v>
      </c>
      <c r="K32" s="61">
        <f t="shared" si="0"/>
        <v>24.083333333333336</v>
      </c>
      <c r="L32" s="54">
        <v>37</v>
      </c>
      <c r="M32" s="54">
        <v>31</v>
      </c>
      <c r="N32" s="54">
        <f t="shared" si="1"/>
        <v>68</v>
      </c>
      <c r="O32" s="61">
        <f t="shared" si="2"/>
        <v>25.5</v>
      </c>
      <c r="P32" s="54">
        <v>10</v>
      </c>
      <c r="Q32" s="54">
        <v>10</v>
      </c>
      <c r="R32" s="54">
        <v>10</v>
      </c>
      <c r="S32" s="54">
        <v>10</v>
      </c>
      <c r="T32" s="62">
        <f t="shared" si="3"/>
        <v>89.583333333333343</v>
      </c>
      <c r="U32" s="63">
        <f t="shared" si="4"/>
        <v>4</v>
      </c>
    </row>
    <row r="33" spans="1:26" ht="18.95" customHeight="1" x14ac:dyDescent="0.3">
      <c r="A33" s="23">
        <v>31</v>
      </c>
      <c r="B33" s="25">
        <v>602113</v>
      </c>
      <c r="C33" s="35" t="s">
        <v>36</v>
      </c>
      <c r="D33" s="54">
        <v>18.5</v>
      </c>
      <c r="E33" s="54">
        <v>26</v>
      </c>
      <c r="F33" s="54">
        <v>18</v>
      </c>
      <c r="G33" s="54">
        <v>23.5</v>
      </c>
      <c r="H33" s="54">
        <v>18</v>
      </c>
      <c r="I33" s="54">
        <v>18</v>
      </c>
      <c r="J33" s="54">
        <f t="shared" si="5"/>
        <v>122</v>
      </c>
      <c r="K33" s="61">
        <f t="shared" si="0"/>
        <v>20.333333333333336</v>
      </c>
      <c r="L33" s="54">
        <v>29</v>
      </c>
      <c r="M33" s="54">
        <v>24</v>
      </c>
      <c r="N33" s="54">
        <f t="shared" si="1"/>
        <v>53</v>
      </c>
      <c r="O33" s="61">
        <f t="shared" si="2"/>
        <v>19.875</v>
      </c>
      <c r="P33" s="54">
        <v>10</v>
      </c>
      <c r="Q33" s="54">
        <v>10</v>
      </c>
      <c r="R33" s="54">
        <v>10</v>
      </c>
      <c r="S33" s="54">
        <v>9</v>
      </c>
      <c r="T33" s="62">
        <f t="shared" si="3"/>
        <v>79.208333333333343</v>
      </c>
      <c r="U33" s="63">
        <f t="shared" si="4"/>
        <v>3.5</v>
      </c>
      <c r="Z33" s="64"/>
    </row>
    <row r="34" spans="1:26" ht="18.95" customHeight="1" x14ac:dyDescent="0.3">
      <c r="A34" s="23">
        <v>32</v>
      </c>
      <c r="B34" s="26">
        <v>602121</v>
      </c>
      <c r="C34" s="37" t="s">
        <v>37</v>
      </c>
      <c r="D34" s="54">
        <v>28</v>
      </c>
      <c r="E34" s="54">
        <v>29</v>
      </c>
      <c r="F34" s="54">
        <v>24</v>
      </c>
      <c r="G34" s="54">
        <v>30</v>
      </c>
      <c r="H34" s="54">
        <v>29</v>
      </c>
      <c r="I34" s="54">
        <v>24</v>
      </c>
      <c r="J34" s="54">
        <f t="shared" si="5"/>
        <v>164</v>
      </c>
      <c r="K34" s="61">
        <f t="shared" si="0"/>
        <v>27.333333333333332</v>
      </c>
      <c r="L34" s="54">
        <v>36</v>
      </c>
      <c r="M34" s="54">
        <v>33</v>
      </c>
      <c r="N34" s="54">
        <f t="shared" si="1"/>
        <v>69</v>
      </c>
      <c r="O34" s="61">
        <f t="shared" si="2"/>
        <v>25.875</v>
      </c>
      <c r="P34" s="54">
        <v>10</v>
      </c>
      <c r="Q34" s="54">
        <v>10</v>
      </c>
      <c r="R34" s="54">
        <v>10</v>
      </c>
      <c r="S34" s="54">
        <v>10</v>
      </c>
      <c r="T34" s="62">
        <f t="shared" si="3"/>
        <v>93.208333333333329</v>
      </c>
      <c r="U34" s="63">
        <f t="shared" si="4"/>
        <v>4</v>
      </c>
    </row>
    <row r="35" spans="1:26" ht="18.95" customHeight="1" x14ac:dyDescent="0.3">
      <c r="A35" s="23">
        <v>33</v>
      </c>
      <c r="B35" s="25">
        <v>602125</v>
      </c>
      <c r="C35" s="35" t="s">
        <v>38</v>
      </c>
      <c r="D35" s="54">
        <v>23</v>
      </c>
      <c r="E35" s="54">
        <v>26</v>
      </c>
      <c r="F35" s="54">
        <v>23.5</v>
      </c>
      <c r="G35" s="54">
        <v>30</v>
      </c>
      <c r="H35" s="54">
        <v>28</v>
      </c>
      <c r="I35" s="54">
        <v>21</v>
      </c>
      <c r="J35" s="54">
        <f t="shared" si="5"/>
        <v>151.5</v>
      </c>
      <c r="K35" s="61">
        <f t="shared" si="0"/>
        <v>25.25</v>
      </c>
      <c r="L35" s="54">
        <v>35</v>
      </c>
      <c r="M35" s="54">
        <v>29</v>
      </c>
      <c r="N35" s="54">
        <f t="shared" si="1"/>
        <v>64</v>
      </c>
      <c r="O35" s="61">
        <f t="shared" si="2"/>
        <v>24</v>
      </c>
      <c r="P35" s="54">
        <v>8</v>
      </c>
      <c r="Q35" s="54">
        <v>10</v>
      </c>
      <c r="R35" s="54">
        <v>10</v>
      </c>
      <c r="S35" s="54">
        <v>9</v>
      </c>
      <c r="T35" s="62">
        <f t="shared" si="3"/>
        <v>86.25</v>
      </c>
      <c r="U35" s="63">
        <f t="shared" si="4"/>
        <v>4</v>
      </c>
    </row>
    <row r="36" spans="1:26" ht="18.95" customHeight="1" x14ac:dyDescent="0.3">
      <c r="A36" s="23">
        <v>34</v>
      </c>
      <c r="B36" s="24">
        <v>602127</v>
      </c>
      <c r="C36" s="34" t="s">
        <v>39</v>
      </c>
      <c r="D36" s="54">
        <v>29</v>
      </c>
      <c r="E36" s="54">
        <v>30</v>
      </c>
      <c r="F36" s="54">
        <v>27</v>
      </c>
      <c r="G36" s="54">
        <v>29</v>
      </c>
      <c r="H36" s="54">
        <v>27</v>
      </c>
      <c r="I36" s="54">
        <v>27</v>
      </c>
      <c r="J36" s="54">
        <f t="shared" si="5"/>
        <v>169</v>
      </c>
      <c r="K36" s="61">
        <f t="shared" si="0"/>
        <v>28.166666666666668</v>
      </c>
      <c r="L36" s="54">
        <v>37</v>
      </c>
      <c r="M36" s="54">
        <v>36</v>
      </c>
      <c r="N36" s="54">
        <f t="shared" si="1"/>
        <v>73</v>
      </c>
      <c r="O36" s="61">
        <f t="shared" si="2"/>
        <v>27.375</v>
      </c>
      <c r="P36" s="54">
        <v>10</v>
      </c>
      <c r="Q36" s="54">
        <v>10</v>
      </c>
      <c r="R36" s="54">
        <v>10</v>
      </c>
      <c r="S36" s="54">
        <v>10</v>
      </c>
      <c r="T36" s="62">
        <f t="shared" si="3"/>
        <v>95.541666666666671</v>
      </c>
      <c r="U36" s="63">
        <f t="shared" si="4"/>
        <v>4</v>
      </c>
    </row>
    <row r="37" spans="1:26" ht="18.95" customHeight="1" x14ac:dyDescent="0.3">
      <c r="A37" s="23">
        <v>35</v>
      </c>
      <c r="B37" s="30">
        <v>602506</v>
      </c>
      <c r="C37" s="44" t="s">
        <v>40</v>
      </c>
      <c r="D37" s="54">
        <v>17.5</v>
      </c>
      <c r="E37" s="54">
        <v>22</v>
      </c>
      <c r="F37" s="54">
        <v>20.5</v>
      </c>
      <c r="G37" s="54">
        <v>28</v>
      </c>
      <c r="H37" s="54">
        <v>24</v>
      </c>
      <c r="I37" s="54">
        <v>18</v>
      </c>
      <c r="J37" s="54">
        <f t="shared" si="5"/>
        <v>130</v>
      </c>
      <c r="K37" s="61">
        <f t="shared" si="0"/>
        <v>21.666666666666668</v>
      </c>
      <c r="L37" s="54">
        <v>31.5</v>
      </c>
      <c r="M37" s="54">
        <v>31</v>
      </c>
      <c r="N37" s="54">
        <f t="shared" si="1"/>
        <v>62.5</v>
      </c>
      <c r="O37" s="61">
        <f t="shared" si="2"/>
        <v>23.4375</v>
      </c>
      <c r="P37" s="54">
        <v>9</v>
      </c>
      <c r="Q37" s="54">
        <v>9</v>
      </c>
      <c r="R37" s="54">
        <v>9</v>
      </c>
      <c r="S37" s="54">
        <v>8.5</v>
      </c>
      <c r="T37" s="62">
        <f t="shared" si="3"/>
        <v>80.604166666666671</v>
      </c>
      <c r="U37" s="63">
        <f t="shared" si="4"/>
        <v>4</v>
      </c>
    </row>
    <row r="38" spans="1:26" ht="18.95" customHeight="1" x14ac:dyDescent="0.3">
      <c r="A38" s="23">
        <v>36</v>
      </c>
      <c r="B38" s="31">
        <v>602510</v>
      </c>
      <c r="C38" s="45" t="s">
        <v>41</v>
      </c>
      <c r="D38" s="54">
        <v>27</v>
      </c>
      <c r="E38" s="54">
        <v>30</v>
      </c>
      <c r="F38" s="54">
        <v>28</v>
      </c>
      <c r="G38" s="54">
        <v>29</v>
      </c>
      <c r="H38" s="54">
        <v>28</v>
      </c>
      <c r="I38" s="54">
        <v>28</v>
      </c>
      <c r="J38" s="54">
        <f t="shared" si="5"/>
        <v>170</v>
      </c>
      <c r="K38" s="61">
        <f t="shared" si="0"/>
        <v>28.333333333333332</v>
      </c>
      <c r="L38" s="54">
        <v>39</v>
      </c>
      <c r="M38" s="54">
        <v>37</v>
      </c>
      <c r="N38" s="54">
        <f t="shared" si="1"/>
        <v>76</v>
      </c>
      <c r="O38" s="61">
        <f t="shared" si="2"/>
        <v>28.5</v>
      </c>
      <c r="P38" s="54">
        <v>10</v>
      </c>
      <c r="Q38" s="54">
        <v>10</v>
      </c>
      <c r="R38" s="54">
        <v>10</v>
      </c>
      <c r="S38" s="54">
        <v>10</v>
      </c>
      <c r="T38" s="62">
        <f t="shared" si="3"/>
        <v>96.833333333333329</v>
      </c>
      <c r="U38" s="63">
        <f t="shared" si="4"/>
        <v>4</v>
      </c>
    </row>
    <row r="39" spans="1:26" ht="18.95" customHeight="1" x14ac:dyDescent="0.35">
      <c r="A39" s="47"/>
      <c r="B39" s="47"/>
      <c r="C39" s="65" t="s">
        <v>4</v>
      </c>
      <c r="D39" s="54">
        <v>4</v>
      </c>
      <c r="E39" s="54">
        <v>3.5</v>
      </c>
      <c r="F39" s="54">
        <v>3</v>
      </c>
      <c r="G39" s="54">
        <v>2.5</v>
      </c>
      <c r="H39" s="54">
        <v>2</v>
      </c>
      <c r="I39" s="54">
        <v>1.5</v>
      </c>
      <c r="J39" s="54">
        <v>1</v>
      </c>
      <c r="K39" s="54">
        <v>4</v>
      </c>
      <c r="L39" s="54">
        <v>3.5</v>
      </c>
      <c r="M39" s="54">
        <v>3</v>
      </c>
      <c r="N39" s="66">
        <v>2.5</v>
      </c>
      <c r="O39" s="66">
        <v>2</v>
      </c>
      <c r="P39" s="66">
        <v>1.5</v>
      </c>
      <c r="Q39" s="66">
        <v>1</v>
      </c>
      <c r="R39" s="66">
        <v>0</v>
      </c>
      <c r="S39" s="51"/>
      <c r="T39" s="51"/>
      <c r="U39" s="51"/>
    </row>
    <row r="40" spans="1:26" ht="18.95" customHeight="1" x14ac:dyDescent="0.35">
      <c r="A40" s="47"/>
      <c r="B40" s="47"/>
      <c r="C40" s="65" t="s">
        <v>5</v>
      </c>
      <c r="D40" s="54">
        <f>COUNTIF(U3:U38,"4")</f>
        <v>33</v>
      </c>
      <c r="E40" s="54">
        <f>COUNTIF(U3:U38,"3.5")</f>
        <v>2</v>
      </c>
      <c r="F40" s="54">
        <f>COUNTIF(U3:U38,"3")</f>
        <v>1</v>
      </c>
      <c r="G40" s="54">
        <f>COUNTIF(U3:U38,"2.5")</f>
        <v>0</v>
      </c>
      <c r="H40" s="54">
        <f>COUNTIF(U3:U38,"2")</f>
        <v>0</v>
      </c>
      <c r="I40" s="54">
        <f>COUNTIF(U3:U38,"1.5")</f>
        <v>0</v>
      </c>
      <c r="J40" s="54">
        <f>COUNTIF(U3:U38,"1")</f>
        <v>0</v>
      </c>
      <c r="K40" s="54">
        <v>33</v>
      </c>
      <c r="L40" s="54">
        <v>2</v>
      </c>
      <c r="M40" s="54">
        <v>1</v>
      </c>
      <c r="N40" s="66">
        <f>COUNTIF(AC3:AC38,"2.5")</f>
        <v>0</v>
      </c>
      <c r="O40" s="66">
        <f>COUNTIF(AC3:AC38,"2")</f>
        <v>0</v>
      </c>
      <c r="P40" s="66">
        <f>COUNTIF(AC3:AC38,"1.5")</f>
        <v>0</v>
      </c>
      <c r="Q40" s="66">
        <f>COUNTIF(AC3:AC38,"1")</f>
        <v>0</v>
      </c>
      <c r="R40" s="66">
        <f>COUNTIF(AC3:AC38,"0")</f>
        <v>0</v>
      </c>
      <c r="S40" s="51"/>
      <c r="T40" s="51"/>
      <c r="U40" s="51"/>
    </row>
  </sheetData>
  <pageMargins left="0.62" right="0.67" top="0.72" bottom="1.28" header="0.3" footer="0.98"/>
  <pageSetup paperSize="9" scale="70" orientation="landscape" horizontalDpi="300" verticalDpi="300" r:id="rId1"/>
  <colBreaks count="1" manualBreakCount="1">
    <brk id="2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Normal="100" workbookViewId="0">
      <selection activeCell="AC8" sqref="AC8"/>
    </sheetView>
  </sheetViews>
  <sheetFormatPr defaultColWidth="9.125" defaultRowHeight="18.75" x14ac:dyDescent="0.3"/>
  <cols>
    <col min="1" max="1" width="5.25" style="52" customWidth="1"/>
    <col min="2" max="2" width="8.625" style="67" customWidth="1"/>
    <col min="3" max="3" width="31.75" style="52" customWidth="1"/>
    <col min="4" max="10" width="4.25" style="68" customWidth="1"/>
    <col min="11" max="11" width="7.25" style="68" hidden="1" customWidth="1"/>
    <col min="12" max="12" width="6" style="68" customWidth="1"/>
    <col min="13" max="14" width="4.75" style="68" customWidth="1"/>
    <col min="15" max="15" width="6.625" style="69" hidden="1" customWidth="1"/>
    <col min="16" max="16" width="5.125" style="52" customWidth="1"/>
    <col min="17" max="20" width="4.125" style="52" customWidth="1"/>
    <col min="21" max="21" width="6.625" style="52" customWidth="1"/>
    <col min="22" max="22" width="5.625" style="52" customWidth="1"/>
    <col min="23" max="23" width="4.875" style="52" customWidth="1"/>
    <col min="24" max="16384" width="9.125" style="52"/>
  </cols>
  <sheetData>
    <row r="1" spans="1:23" ht="34.5" customHeight="1" x14ac:dyDescent="0.35">
      <c r="A1" s="47"/>
      <c r="B1" s="47"/>
      <c r="C1" s="48" t="s">
        <v>73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51"/>
      <c r="Q1" s="51"/>
      <c r="R1" s="51"/>
      <c r="S1" s="51"/>
      <c r="T1" s="51"/>
      <c r="U1" s="51"/>
    </row>
    <row r="2" spans="1:23" s="60" customFormat="1" ht="75.75" customHeight="1" x14ac:dyDescent="0.3">
      <c r="A2" s="53" t="s">
        <v>0</v>
      </c>
      <c r="B2" s="80" t="s">
        <v>1</v>
      </c>
      <c r="C2" s="54" t="s">
        <v>2</v>
      </c>
      <c r="D2" s="119" t="s">
        <v>98</v>
      </c>
      <c r="E2" s="119" t="s">
        <v>92</v>
      </c>
      <c r="F2" s="119" t="s">
        <v>93</v>
      </c>
      <c r="G2" s="119" t="s">
        <v>94</v>
      </c>
      <c r="H2" s="119" t="s">
        <v>95</v>
      </c>
      <c r="I2" s="119" t="s">
        <v>96</v>
      </c>
      <c r="J2" s="119" t="s">
        <v>97</v>
      </c>
      <c r="K2" s="119" t="s">
        <v>83</v>
      </c>
      <c r="L2" s="120" t="s">
        <v>80</v>
      </c>
      <c r="M2" s="119" t="s">
        <v>103</v>
      </c>
      <c r="N2" s="119" t="s">
        <v>104</v>
      </c>
      <c r="O2" s="119" t="s">
        <v>84</v>
      </c>
      <c r="P2" s="120" t="s">
        <v>105</v>
      </c>
      <c r="Q2" s="119" t="s">
        <v>86</v>
      </c>
      <c r="R2" s="119" t="s">
        <v>87</v>
      </c>
      <c r="S2" s="119" t="s">
        <v>88</v>
      </c>
      <c r="T2" s="119" t="s">
        <v>89</v>
      </c>
      <c r="U2" s="121" t="s">
        <v>91</v>
      </c>
      <c r="V2" s="122" t="s">
        <v>3</v>
      </c>
      <c r="W2" s="59"/>
    </row>
    <row r="3" spans="1:23" ht="21.95" customHeight="1" x14ac:dyDescent="0.3">
      <c r="A3" s="23">
        <v>1</v>
      </c>
      <c r="B3" s="24">
        <v>602031</v>
      </c>
      <c r="C3" s="32" t="s">
        <v>6</v>
      </c>
      <c r="D3" s="84">
        <v>30</v>
      </c>
      <c r="E3" s="84">
        <v>25</v>
      </c>
      <c r="F3" s="84">
        <v>30</v>
      </c>
      <c r="G3" s="84">
        <v>28</v>
      </c>
      <c r="H3" s="84">
        <v>30</v>
      </c>
      <c r="I3" s="84">
        <v>27</v>
      </c>
      <c r="J3" s="84">
        <v>22.5</v>
      </c>
      <c r="K3" s="84">
        <f>SUM(D3:J3)</f>
        <v>192.5</v>
      </c>
      <c r="L3" s="85">
        <f>(K3/220)*30</f>
        <v>26.25</v>
      </c>
      <c r="M3" s="84"/>
      <c r="N3" s="84"/>
      <c r="O3" s="84">
        <f>SUM(M3:N3)</f>
        <v>0</v>
      </c>
      <c r="P3" s="85">
        <f>(O3*3/6)</f>
        <v>0</v>
      </c>
      <c r="Q3" s="84">
        <v>9</v>
      </c>
      <c r="R3" s="84">
        <v>9</v>
      </c>
      <c r="S3" s="84">
        <v>8</v>
      </c>
      <c r="T3" s="84">
        <v>8</v>
      </c>
      <c r="U3" s="86">
        <f>(L3+P3+Q3+R3+S3+T3)</f>
        <v>60.25</v>
      </c>
      <c r="V3" s="87">
        <f>IF(U3&gt;=79.5,4,IF(U3&gt;=74.5,3.5,IF(U3&gt;=69.5,3,IF(U3&gt;=64.5,2.5,IF(U3&gt;=59.5,2,IF(U3&gt;=54.5,1.5,IF(U3&gt;=49.5,1,0)))))))</f>
        <v>2</v>
      </c>
    </row>
    <row r="4" spans="1:23" ht="21.95" customHeight="1" x14ac:dyDescent="0.3">
      <c r="A4" s="23">
        <v>2</v>
      </c>
      <c r="B4" s="25">
        <v>602034</v>
      </c>
      <c r="C4" s="33" t="s">
        <v>7</v>
      </c>
      <c r="D4" s="84">
        <v>39</v>
      </c>
      <c r="E4" s="84">
        <v>22.5</v>
      </c>
      <c r="F4" s="84">
        <v>26</v>
      </c>
      <c r="G4" s="84">
        <v>29</v>
      </c>
      <c r="H4" s="84">
        <v>27</v>
      </c>
      <c r="I4" s="84">
        <v>26.5</v>
      </c>
      <c r="J4" s="84">
        <v>23.5</v>
      </c>
      <c r="K4" s="84">
        <f>SUM(D4:J4)</f>
        <v>193.5</v>
      </c>
      <c r="L4" s="85">
        <f t="shared" ref="L4:L38" si="0">(K4/220)*30</f>
        <v>26.386363636363637</v>
      </c>
      <c r="M4" s="84"/>
      <c r="N4" s="84"/>
      <c r="O4" s="84">
        <f t="shared" ref="O4:O38" si="1">SUM(M4:N4)</f>
        <v>0</v>
      </c>
      <c r="P4" s="85">
        <f t="shared" ref="P4:P38" si="2">(O4*3/6)</f>
        <v>0</v>
      </c>
      <c r="Q4" s="84">
        <v>9</v>
      </c>
      <c r="R4" s="84">
        <v>10</v>
      </c>
      <c r="S4" s="84">
        <v>8</v>
      </c>
      <c r="T4" s="84">
        <v>8</v>
      </c>
      <c r="U4" s="86">
        <f t="shared" ref="U4:U38" si="3">(L4+P4+Q4+R4+S4+T4)</f>
        <v>61.38636363636364</v>
      </c>
      <c r="V4" s="87">
        <f t="shared" ref="V4:V38" si="4">IF(U4&gt;=79.5,4,IF(U4&gt;=74.5,3.5,IF(U4&gt;=69.5,3,IF(U4&gt;=64.5,2.5,IF(U4&gt;=59.5,2,IF(U4&gt;=54.5,1.5,IF(U4&gt;=49.5,1,0)))))))</f>
        <v>2</v>
      </c>
    </row>
    <row r="5" spans="1:23" ht="21.95" customHeight="1" x14ac:dyDescent="0.3">
      <c r="A5" s="23">
        <v>3</v>
      </c>
      <c r="B5" s="24">
        <v>602038</v>
      </c>
      <c r="C5" s="34" t="s">
        <v>8</v>
      </c>
      <c r="D5" s="84">
        <v>23.5</v>
      </c>
      <c r="E5" s="84">
        <v>21</v>
      </c>
      <c r="F5" s="84">
        <v>18</v>
      </c>
      <c r="G5" s="84">
        <v>17.5</v>
      </c>
      <c r="H5" s="84">
        <v>21</v>
      </c>
      <c r="I5" s="84">
        <v>17.5</v>
      </c>
      <c r="J5" s="84">
        <v>20</v>
      </c>
      <c r="K5" s="84">
        <f>SUM(D5:J5)</f>
        <v>138.5</v>
      </c>
      <c r="L5" s="85">
        <f t="shared" si="0"/>
        <v>18.886363636363637</v>
      </c>
      <c r="M5" s="84"/>
      <c r="N5" s="84"/>
      <c r="O5" s="84">
        <f t="shared" si="1"/>
        <v>0</v>
      </c>
      <c r="P5" s="85">
        <f t="shared" si="2"/>
        <v>0</v>
      </c>
      <c r="Q5" s="84">
        <v>10</v>
      </c>
      <c r="R5" s="84">
        <v>9</v>
      </c>
      <c r="S5" s="84">
        <v>10</v>
      </c>
      <c r="T5" s="84">
        <v>10</v>
      </c>
      <c r="U5" s="86">
        <f>(L5+P5+Q5+R5+S5+T5)</f>
        <v>57.88636363636364</v>
      </c>
      <c r="V5" s="87">
        <v>0</v>
      </c>
    </row>
    <row r="6" spans="1:23" ht="21.95" customHeight="1" x14ac:dyDescent="0.3">
      <c r="A6" s="23">
        <v>4</v>
      </c>
      <c r="B6" s="25">
        <v>602049</v>
      </c>
      <c r="C6" s="35" t="s">
        <v>9</v>
      </c>
      <c r="D6" s="84">
        <v>33</v>
      </c>
      <c r="E6" s="84">
        <v>21.5</v>
      </c>
      <c r="F6" s="84">
        <v>26</v>
      </c>
      <c r="G6" s="84">
        <v>26</v>
      </c>
      <c r="H6" s="84">
        <v>29</v>
      </c>
      <c r="I6" s="84">
        <v>24.5</v>
      </c>
      <c r="J6" s="84">
        <v>21</v>
      </c>
      <c r="K6" s="84">
        <f t="shared" ref="K6:K38" si="5">SUM(D6:J6)</f>
        <v>181</v>
      </c>
      <c r="L6" s="85">
        <f t="shared" si="0"/>
        <v>24.681818181818183</v>
      </c>
      <c r="M6" s="84"/>
      <c r="N6" s="84"/>
      <c r="O6" s="84">
        <f t="shared" si="1"/>
        <v>0</v>
      </c>
      <c r="P6" s="85">
        <f t="shared" si="2"/>
        <v>0</v>
      </c>
      <c r="Q6" s="84">
        <v>7</v>
      </c>
      <c r="R6" s="84">
        <v>9</v>
      </c>
      <c r="S6" s="84">
        <v>9</v>
      </c>
      <c r="T6" s="84">
        <v>8</v>
      </c>
      <c r="U6" s="86">
        <f t="shared" si="3"/>
        <v>57.681818181818187</v>
      </c>
      <c r="V6" s="87">
        <f>IF(U6&gt;=79.5,4,IF(U6&gt;=74.5,3.5,IF(U6&gt;=69.5,3,IF(U6&gt;=64.5,2.5,IF(U6&gt;=59.5,2,IF(U6&gt;=54.5,1.5,IF(U6&gt;=49.5,1,0)))))))</f>
        <v>1.5</v>
      </c>
    </row>
    <row r="7" spans="1:23" ht="21.95" customHeight="1" x14ac:dyDescent="0.3">
      <c r="A7" s="23">
        <v>5</v>
      </c>
      <c r="B7" s="25">
        <v>602053</v>
      </c>
      <c r="C7" s="33" t="s">
        <v>10</v>
      </c>
      <c r="D7" s="84">
        <v>23.5</v>
      </c>
      <c r="E7" s="84">
        <v>20.5</v>
      </c>
      <c r="F7" s="84">
        <v>29</v>
      </c>
      <c r="G7" s="84">
        <v>29</v>
      </c>
      <c r="H7" s="84">
        <v>27</v>
      </c>
      <c r="I7" s="84">
        <v>25</v>
      </c>
      <c r="J7" s="84">
        <v>19</v>
      </c>
      <c r="K7" s="84">
        <f t="shared" si="5"/>
        <v>173</v>
      </c>
      <c r="L7" s="85">
        <f t="shared" si="0"/>
        <v>23.59090909090909</v>
      </c>
      <c r="M7" s="84"/>
      <c r="N7" s="84"/>
      <c r="O7" s="84">
        <f t="shared" si="1"/>
        <v>0</v>
      </c>
      <c r="P7" s="85">
        <f t="shared" si="2"/>
        <v>0</v>
      </c>
      <c r="Q7" s="84">
        <v>9</v>
      </c>
      <c r="R7" s="84">
        <v>10</v>
      </c>
      <c r="S7" s="84">
        <v>10</v>
      </c>
      <c r="T7" s="84">
        <v>8</v>
      </c>
      <c r="U7" s="86">
        <f t="shared" si="3"/>
        <v>60.590909090909093</v>
      </c>
      <c r="V7" s="87">
        <f t="shared" si="4"/>
        <v>2</v>
      </c>
    </row>
    <row r="8" spans="1:23" ht="21.95" customHeight="1" x14ac:dyDescent="0.3">
      <c r="A8" s="23">
        <v>6</v>
      </c>
      <c r="B8" s="26">
        <v>602060</v>
      </c>
      <c r="C8" s="36" t="s">
        <v>11</v>
      </c>
      <c r="D8" s="84">
        <v>37</v>
      </c>
      <c r="E8" s="84">
        <v>20.5</v>
      </c>
      <c r="F8" s="84">
        <v>30</v>
      </c>
      <c r="G8" s="84">
        <v>26.5</v>
      </c>
      <c r="H8" s="84">
        <v>25</v>
      </c>
      <c r="I8" s="84">
        <v>26</v>
      </c>
      <c r="J8" s="84">
        <v>27</v>
      </c>
      <c r="K8" s="84">
        <f t="shared" si="5"/>
        <v>192</v>
      </c>
      <c r="L8" s="85">
        <f t="shared" si="0"/>
        <v>26.18181818181818</v>
      </c>
      <c r="M8" s="84"/>
      <c r="N8" s="84"/>
      <c r="O8" s="84">
        <f t="shared" si="1"/>
        <v>0</v>
      </c>
      <c r="P8" s="85">
        <f t="shared" si="2"/>
        <v>0</v>
      </c>
      <c r="Q8" s="84">
        <v>8</v>
      </c>
      <c r="R8" s="84">
        <v>9</v>
      </c>
      <c r="S8" s="84">
        <v>10</v>
      </c>
      <c r="T8" s="84">
        <v>8</v>
      </c>
      <c r="U8" s="86">
        <f t="shared" si="3"/>
        <v>61.18181818181818</v>
      </c>
      <c r="V8" s="87">
        <f t="shared" si="4"/>
        <v>2</v>
      </c>
    </row>
    <row r="9" spans="1:23" ht="21.95" customHeight="1" x14ac:dyDescent="0.3">
      <c r="A9" s="23">
        <v>7</v>
      </c>
      <c r="B9" s="26">
        <v>602067</v>
      </c>
      <c r="C9" s="37" t="s">
        <v>12</v>
      </c>
      <c r="D9" s="84">
        <v>37.5</v>
      </c>
      <c r="E9" s="84">
        <v>25.5</v>
      </c>
      <c r="F9" s="84">
        <v>29</v>
      </c>
      <c r="G9" s="84">
        <v>30</v>
      </c>
      <c r="H9" s="84">
        <v>29</v>
      </c>
      <c r="I9" s="84">
        <v>27</v>
      </c>
      <c r="J9" s="84">
        <v>28</v>
      </c>
      <c r="K9" s="84">
        <f t="shared" si="5"/>
        <v>206</v>
      </c>
      <c r="L9" s="85">
        <f t="shared" si="0"/>
        <v>28.090909090909093</v>
      </c>
      <c r="M9" s="84"/>
      <c r="N9" s="84"/>
      <c r="O9" s="84">
        <f t="shared" si="1"/>
        <v>0</v>
      </c>
      <c r="P9" s="85">
        <f t="shared" si="2"/>
        <v>0</v>
      </c>
      <c r="Q9" s="84">
        <v>9</v>
      </c>
      <c r="R9" s="84">
        <v>10</v>
      </c>
      <c r="S9" s="84">
        <v>10</v>
      </c>
      <c r="T9" s="84">
        <v>8</v>
      </c>
      <c r="U9" s="86">
        <f t="shared" si="3"/>
        <v>65.090909090909093</v>
      </c>
      <c r="V9" s="87">
        <f t="shared" si="4"/>
        <v>2.5</v>
      </c>
    </row>
    <row r="10" spans="1:23" ht="21.95" customHeight="1" x14ac:dyDescent="0.3">
      <c r="A10" s="23">
        <v>8</v>
      </c>
      <c r="B10" s="25">
        <v>602078</v>
      </c>
      <c r="C10" s="35" t="s">
        <v>13</v>
      </c>
      <c r="D10" s="84">
        <v>39</v>
      </c>
      <c r="E10" s="84">
        <v>26.5</v>
      </c>
      <c r="F10" s="84">
        <v>27</v>
      </c>
      <c r="G10" s="84">
        <v>26</v>
      </c>
      <c r="H10" s="84">
        <v>30</v>
      </c>
      <c r="I10" s="84">
        <v>28</v>
      </c>
      <c r="J10" s="84">
        <v>29</v>
      </c>
      <c r="K10" s="84">
        <f t="shared" si="5"/>
        <v>205.5</v>
      </c>
      <c r="L10" s="85">
        <f t="shared" si="0"/>
        <v>28.022727272727273</v>
      </c>
      <c r="M10" s="84"/>
      <c r="N10" s="84"/>
      <c r="O10" s="84">
        <f t="shared" si="1"/>
        <v>0</v>
      </c>
      <c r="P10" s="85">
        <f t="shared" si="2"/>
        <v>0</v>
      </c>
      <c r="Q10" s="84">
        <v>10</v>
      </c>
      <c r="R10" s="84">
        <v>9</v>
      </c>
      <c r="S10" s="84">
        <v>9</v>
      </c>
      <c r="T10" s="84">
        <v>9</v>
      </c>
      <c r="U10" s="86">
        <f t="shared" si="3"/>
        <v>65.02272727272728</v>
      </c>
      <c r="V10" s="87">
        <f t="shared" si="4"/>
        <v>2.5</v>
      </c>
    </row>
    <row r="11" spans="1:23" ht="21.95" customHeight="1" x14ac:dyDescent="0.3">
      <c r="A11" s="23">
        <v>9</v>
      </c>
      <c r="B11" s="25">
        <v>602080</v>
      </c>
      <c r="C11" s="33" t="s">
        <v>14</v>
      </c>
      <c r="D11" s="84">
        <v>26.5</v>
      </c>
      <c r="E11" s="84">
        <v>21</v>
      </c>
      <c r="F11" s="84">
        <v>24</v>
      </c>
      <c r="G11" s="84">
        <v>25</v>
      </c>
      <c r="H11" s="84">
        <v>24.5</v>
      </c>
      <c r="I11" s="84">
        <v>22</v>
      </c>
      <c r="J11" s="84">
        <v>21.5</v>
      </c>
      <c r="K11" s="84">
        <f t="shared" si="5"/>
        <v>164.5</v>
      </c>
      <c r="L11" s="85">
        <f t="shared" si="0"/>
        <v>22.43181818181818</v>
      </c>
      <c r="M11" s="84"/>
      <c r="N11" s="84"/>
      <c r="O11" s="84">
        <f t="shared" si="1"/>
        <v>0</v>
      </c>
      <c r="P11" s="85">
        <f t="shared" si="2"/>
        <v>0</v>
      </c>
      <c r="Q11" s="84">
        <v>8</v>
      </c>
      <c r="R11" s="84">
        <v>9</v>
      </c>
      <c r="S11" s="84">
        <v>10</v>
      </c>
      <c r="T11" s="84">
        <v>9</v>
      </c>
      <c r="U11" s="86">
        <f t="shared" si="3"/>
        <v>58.43181818181818</v>
      </c>
      <c r="V11" s="87">
        <f t="shared" si="4"/>
        <v>1.5</v>
      </c>
    </row>
    <row r="12" spans="1:23" ht="21.95" customHeight="1" x14ac:dyDescent="0.3">
      <c r="A12" s="23">
        <v>10</v>
      </c>
      <c r="B12" s="24">
        <v>602084</v>
      </c>
      <c r="C12" s="32" t="s">
        <v>15</v>
      </c>
      <c r="D12" s="84">
        <v>40</v>
      </c>
      <c r="E12" s="84">
        <v>28</v>
      </c>
      <c r="F12" s="84">
        <v>29</v>
      </c>
      <c r="G12" s="84">
        <v>28</v>
      </c>
      <c r="H12" s="84">
        <v>30</v>
      </c>
      <c r="I12" s="84">
        <v>30</v>
      </c>
      <c r="J12" s="84">
        <v>30</v>
      </c>
      <c r="K12" s="84">
        <f t="shared" si="5"/>
        <v>215</v>
      </c>
      <c r="L12" s="85">
        <f t="shared" si="0"/>
        <v>29.31818181818182</v>
      </c>
      <c r="M12" s="84"/>
      <c r="N12" s="84"/>
      <c r="O12" s="84">
        <f t="shared" si="1"/>
        <v>0</v>
      </c>
      <c r="P12" s="85">
        <f t="shared" si="2"/>
        <v>0</v>
      </c>
      <c r="Q12" s="84">
        <v>10</v>
      </c>
      <c r="R12" s="84">
        <v>10</v>
      </c>
      <c r="S12" s="84">
        <v>10</v>
      </c>
      <c r="T12" s="84">
        <v>10</v>
      </c>
      <c r="U12" s="86">
        <f t="shared" si="3"/>
        <v>69.318181818181813</v>
      </c>
      <c r="V12" s="87">
        <f t="shared" si="4"/>
        <v>2.5</v>
      </c>
    </row>
    <row r="13" spans="1:23" ht="21.95" customHeight="1" x14ac:dyDescent="0.3">
      <c r="A13" s="23">
        <v>11</v>
      </c>
      <c r="B13" s="26">
        <v>602100</v>
      </c>
      <c r="C13" s="37" t="s">
        <v>16</v>
      </c>
      <c r="D13" s="84">
        <v>37.5</v>
      </c>
      <c r="E13" s="84">
        <v>28</v>
      </c>
      <c r="F13" s="84">
        <v>30</v>
      </c>
      <c r="G13" s="84">
        <v>25</v>
      </c>
      <c r="H13" s="84">
        <v>30</v>
      </c>
      <c r="I13" s="84">
        <v>27.5</v>
      </c>
      <c r="J13" s="84">
        <v>28</v>
      </c>
      <c r="K13" s="84">
        <f t="shared" si="5"/>
        <v>206</v>
      </c>
      <c r="L13" s="85">
        <f t="shared" si="0"/>
        <v>28.090909090909093</v>
      </c>
      <c r="M13" s="84"/>
      <c r="N13" s="84"/>
      <c r="O13" s="84">
        <f t="shared" si="1"/>
        <v>0</v>
      </c>
      <c r="P13" s="85">
        <f t="shared" si="2"/>
        <v>0</v>
      </c>
      <c r="Q13" s="84">
        <v>9</v>
      </c>
      <c r="R13" s="84">
        <v>9</v>
      </c>
      <c r="S13" s="84">
        <v>10</v>
      </c>
      <c r="T13" s="84">
        <v>9</v>
      </c>
      <c r="U13" s="86">
        <f t="shared" si="3"/>
        <v>65.090909090909093</v>
      </c>
      <c r="V13" s="87">
        <f t="shared" si="4"/>
        <v>2.5</v>
      </c>
    </row>
    <row r="14" spans="1:23" ht="21.95" customHeight="1" x14ac:dyDescent="0.3">
      <c r="A14" s="23">
        <v>12</v>
      </c>
      <c r="B14" s="26">
        <v>602128</v>
      </c>
      <c r="C14" s="36" t="s">
        <v>17</v>
      </c>
      <c r="D14" s="84">
        <v>40</v>
      </c>
      <c r="E14" s="84">
        <v>26</v>
      </c>
      <c r="F14" s="84">
        <v>29</v>
      </c>
      <c r="G14" s="84">
        <v>30</v>
      </c>
      <c r="H14" s="84">
        <v>28.5</v>
      </c>
      <c r="I14" s="84">
        <v>27</v>
      </c>
      <c r="J14" s="84">
        <v>30</v>
      </c>
      <c r="K14" s="84">
        <f t="shared" si="5"/>
        <v>210.5</v>
      </c>
      <c r="L14" s="85">
        <f t="shared" si="0"/>
        <v>28.704545454545453</v>
      </c>
      <c r="M14" s="84"/>
      <c r="N14" s="84"/>
      <c r="O14" s="84">
        <f t="shared" si="1"/>
        <v>0</v>
      </c>
      <c r="P14" s="85">
        <f t="shared" si="2"/>
        <v>0</v>
      </c>
      <c r="Q14" s="84">
        <v>8</v>
      </c>
      <c r="R14" s="84">
        <v>10</v>
      </c>
      <c r="S14" s="84">
        <v>10</v>
      </c>
      <c r="T14" s="84">
        <v>9</v>
      </c>
      <c r="U14" s="86">
        <f t="shared" si="3"/>
        <v>65.704545454545453</v>
      </c>
      <c r="V14" s="87">
        <f t="shared" si="4"/>
        <v>2.5</v>
      </c>
    </row>
    <row r="15" spans="1:23" ht="21.95" customHeight="1" x14ac:dyDescent="0.3">
      <c r="A15" s="23">
        <v>13</v>
      </c>
      <c r="B15" s="27">
        <v>602503</v>
      </c>
      <c r="C15" s="38" t="s">
        <v>18</v>
      </c>
      <c r="D15" s="84">
        <v>36</v>
      </c>
      <c r="E15" s="84">
        <v>26</v>
      </c>
      <c r="F15" s="84">
        <v>25</v>
      </c>
      <c r="G15" s="84">
        <v>26</v>
      </c>
      <c r="H15" s="84">
        <v>27.5</v>
      </c>
      <c r="I15" s="84">
        <v>30</v>
      </c>
      <c r="J15" s="84">
        <v>29</v>
      </c>
      <c r="K15" s="84">
        <f t="shared" si="5"/>
        <v>199.5</v>
      </c>
      <c r="L15" s="85">
        <f t="shared" si="0"/>
        <v>27.204545454545457</v>
      </c>
      <c r="M15" s="84"/>
      <c r="N15" s="84"/>
      <c r="O15" s="84">
        <f t="shared" si="1"/>
        <v>0</v>
      </c>
      <c r="P15" s="85">
        <f t="shared" si="2"/>
        <v>0</v>
      </c>
      <c r="Q15" s="84">
        <v>10</v>
      </c>
      <c r="R15" s="84">
        <v>9</v>
      </c>
      <c r="S15" s="84">
        <v>10</v>
      </c>
      <c r="T15" s="84">
        <v>9</v>
      </c>
      <c r="U15" s="86">
        <f t="shared" si="3"/>
        <v>65.204545454545453</v>
      </c>
      <c r="V15" s="87">
        <f t="shared" si="4"/>
        <v>2.5</v>
      </c>
    </row>
    <row r="16" spans="1:23" ht="21.95" customHeight="1" x14ac:dyDescent="0.3">
      <c r="A16" s="23">
        <v>14</v>
      </c>
      <c r="B16" s="28">
        <v>602505</v>
      </c>
      <c r="C16" s="39" t="s">
        <v>19</v>
      </c>
      <c r="D16" s="84">
        <v>36</v>
      </c>
      <c r="E16" s="84">
        <v>25.5</v>
      </c>
      <c r="F16" s="84">
        <v>26</v>
      </c>
      <c r="G16" s="84">
        <v>25.5</v>
      </c>
      <c r="H16" s="84">
        <v>28</v>
      </c>
      <c r="I16" s="84">
        <v>27</v>
      </c>
      <c r="J16" s="84">
        <v>26</v>
      </c>
      <c r="K16" s="84">
        <f t="shared" si="5"/>
        <v>194</v>
      </c>
      <c r="L16" s="85">
        <f t="shared" si="0"/>
        <v>26.454545454545453</v>
      </c>
      <c r="M16" s="84"/>
      <c r="N16" s="84"/>
      <c r="O16" s="84">
        <f t="shared" si="1"/>
        <v>0</v>
      </c>
      <c r="P16" s="85">
        <f t="shared" si="2"/>
        <v>0</v>
      </c>
      <c r="Q16" s="84">
        <v>10</v>
      </c>
      <c r="R16" s="84">
        <v>9</v>
      </c>
      <c r="S16" s="84">
        <v>9</v>
      </c>
      <c r="T16" s="84">
        <v>9</v>
      </c>
      <c r="U16" s="86">
        <f t="shared" si="3"/>
        <v>63.454545454545453</v>
      </c>
      <c r="V16" s="87">
        <f t="shared" si="4"/>
        <v>2</v>
      </c>
    </row>
    <row r="17" spans="1:22" ht="21.95" customHeight="1" x14ac:dyDescent="0.3">
      <c r="A17" s="23">
        <v>15</v>
      </c>
      <c r="B17" s="27">
        <v>602508</v>
      </c>
      <c r="C17" s="38" t="s">
        <v>20</v>
      </c>
      <c r="D17" s="84">
        <v>24</v>
      </c>
      <c r="E17" s="84">
        <v>18.5</v>
      </c>
      <c r="F17" s="84">
        <v>27</v>
      </c>
      <c r="G17" s="84">
        <v>20</v>
      </c>
      <c r="H17" s="84">
        <v>22.5</v>
      </c>
      <c r="I17" s="84">
        <v>26</v>
      </c>
      <c r="J17" s="84">
        <v>19.5</v>
      </c>
      <c r="K17" s="84">
        <f t="shared" si="5"/>
        <v>157.5</v>
      </c>
      <c r="L17" s="85">
        <f t="shared" si="0"/>
        <v>21.477272727272727</v>
      </c>
      <c r="M17" s="84"/>
      <c r="N17" s="84"/>
      <c r="O17" s="84">
        <f t="shared" si="1"/>
        <v>0</v>
      </c>
      <c r="P17" s="85">
        <f t="shared" si="2"/>
        <v>0</v>
      </c>
      <c r="Q17" s="84">
        <v>9</v>
      </c>
      <c r="R17" s="84">
        <v>10</v>
      </c>
      <c r="S17" s="84">
        <v>8</v>
      </c>
      <c r="T17" s="84">
        <v>8</v>
      </c>
      <c r="U17" s="86">
        <f t="shared" si="3"/>
        <v>56.477272727272727</v>
      </c>
      <c r="V17" s="87">
        <f t="shared" si="4"/>
        <v>1.5</v>
      </c>
    </row>
    <row r="18" spans="1:22" ht="21.95" customHeight="1" x14ac:dyDescent="0.3">
      <c r="A18" s="23">
        <v>16</v>
      </c>
      <c r="B18" s="26">
        <v>602007</v>
      </c>
      <c r="C18" s="40" t="s">
        <v>21</v>
      </c>
      <c r="D18" s="84">
        <v>29</v>
      </c>
      <c r="E18" s="84">
        <v>22</v>
      </c>
      <c r="F18" s="84">
        <v>19</v>
      </c>
      <c r="G18" s="84">
        <v>28</v>
      </c>
      <c r="H18" s="84">
        <v>27</v>
      </c>
      <c r="I18" s="84">
        <v>23</v>
      </c>
      <c r="J18" s="84">
        <v>19</v>
      </c>
      <c r="K18" s="84">
        <f t="shared" si="5"/>
        <v>167</v>
      </c>
      <c r="L18" s="85">
        <f t="shared" si="0"/>
        <v>22.77272727272727</v>
      </c>
      <c r="M18" s="84"/>
      <c r="N18" s="84"/>
      <c r="O18" s="84">
        <f t="shared" si="1"/>
        <v>0</v>
      </c>
      <c r="P18" s="85">
        <f t="shared" si="2"/>
        <v>0</v>
      </c>
      <c r="Q18" s="84">
        <v>10</v>
      </c>
      <c r="R18" s="84">
        <v>9</v>
      </c>
      <c r="S18" s="84">
        <v>10</v>
      </c>
      <c r="T18" s="84">
        <v>9</v>
      </c>
      <c r="U18" s="86">
        <f t="shared" si="3"/>
        <v>60.772727272727266</v>
      </c>
      <c r="V18" s="87">
        <f t="shared" si="4"/>
        <v>2</v>
      </c>
    </row>
    <row r="19" spans="1:22" ht="21.95" customHeight="1" x14ac:dyDescent="0.3">
      <c r="A19" s="23">
        <v>17</v>
      </c>
      <c r="B19" s="24">
        <v>602017</v>
      </c>
      <c r="C19" s="41" t="s">
        <v>22</v>
      </c>
      <c r="D19" s="84">
        <v>35</v>
      </c>
      <c r="E19" s="84">
        <v>26</v>
      </c>
      <c r="F19" s="84">
        <v>30</v>
      </c>
      <c r="G19" s="84">
        <v>29</v>
      </c>
      <c r="H19" s="84">
        <v>28</v>
      </c>
      <c r="I19" s="84">
        <v>27</v>
      </c>
      <c r="J19" s="84">
        <v>25.5</v>
      </c>
      <c r="K19" s="84">
        <f t="shared" si="5"/>
        <v>200.5</v>
      </c>
      <c r="L19" s="85">
        <f t="shared" si="0"/>
        <v>27.34090909090909</v>
      </c>
      <c r="M19" s="84"/>
      <c r="N19" s="84"/>
      <c r="O19" s="84">
        <f t="shared" si="1"/>
        <v>0</v>
      </c>
      <c r="P19" s="85">
        <f t="shared" si="2"/>
        <v>0</v>
      </c>
      <c r="Q19" s="84">
        <v>10</v>
      </c>
      <c r="R19" s="84">
        <v>10</v>
      </c>
      <c r="S19" s="84">
        <v>7.5</v>
      </c>
      <c r="T19" s="84">
        <v>8</v>
      </c>
      <c r="U19" s="86">
        <f t="shared" si="3"/>
        <v>62.840909090909093</v>
      </c>
      <c r="V19" s="87">
        <f t="shared" si="4"/>
        <v>2</v>
      </c>
    </row>
    <row r="20" spans="1:22" ht="21.95" customHeight="1" x14ac:dyDescent="0.3">
      <c r="A20" s="23">
        <v>18</v>
      </c>
      <c r="B20" s="24">
        <v>602022</v>
      </c>
      <c r="C20" s="41" t="s">
        <v>23</v>
      </c>
      <c r="D20" s="84">
        <v>34.5</v>
      </c>
      <c r="E20" s="84">
        <v>26</v>
      </c>
      <c r="F20" s="84">
        <v>29</v>
      </c>
      <c r="G20" s="84">
        <v>27</v>
      </c>
      <c r="H20" s="84">
        <v>30</v>
      </c>
      <c r="I20" s="84">
        <v>22.5</v>
      </c>
      <c r="J20" s="84">
        <v>19.5</v>
      </c>
      <c r="K20" s="84">
        <f t="shared" si="5"/>
        <v>188.5</v>
      </c>
      <c r="L20" s="85">
        <f t="shared" si="0"/>
        <v>25.704545454545453</v>
      </c>
      <c r="M20" s="84"/>
      <c r="N20" s="84"/>
      <c r="O20" s="84">
        <f t="shared" si="1"/>
        <v>0</v>
      </c>
      <c r="P20" s="85">
        <f t="shared" si="2"/>
        <v>0</v>
      </c>
      <c r="Q20" s="84">
        <v>10</v>
      </c>
      <c r="R20" s="84">
        <v>9</v>
      </c>
      <c r="S20" s="84">
        <v>8</v>
      </c>
      <c r="T20" s="84">
        <v>9</v>
      </c>
      <c r="U20" s="86">
        <f t="shared" si="3"/>
        <v>61.704545454545453</v>
      </c>
      <c r="V20" s="87">
        <f t="shared" si="4"/>
        <v>2</v>
      </c>
    </row>
    <row r="21" spans="1:22" ht="21.95" customHeight="1" x14ac:dyDescent="0.3">
      <c r="A21" s="23">
        <v>19</v>
      </c>
      <c r="B21" s="25">
        <v>602023</v>
      </c>
      <c r="C21" s="42" t="s">
        <v>24</v>
      </c>
      <c r="D21" s="84">
        <v>35</v>
      </c>
      <c r="E21" s="84">
        <v>24.5</v>
      </c>
      <c r="F21" s="84">
        <v>28</v>
      </c>
      <c r="G21" s="84">
        <v>27</v>
      </c>
      <c r="H21" s="84">
        <v>29.5</v>
      </c>
      <c r="I21" s="84">
        <v>27.5</v>
      </c>
      <c r="J21" s="84">
        <v>25.5</v>
      </c>
      <c r="K21" s="84">
        <f t="shared" si="5"/>
        <v>197</v>
      </c>
      <c r="L21" s="85">
        <f t="shared" si="0"/>
        <v>26.863636363636367</v>
      </c>
      <c r="M21" s="84"/>
      <c r="N21" s="84"/>
      <c r="O21" s="84">
        <f t="shared" si="1"/>
        <v>0</v>
      </c>
      <c r="P21" s="85">
        <f t="shared" si="2"/>
        <v>0</v>
      </c>
      <c r="Q21" s="84">
        <v>10</v>
      </c>
      <c r="R21" s="84">
        <v>10</v>
      </c>
      <c r="S21" s="84">
        <v>10</v>
      </c>
      <c r="T21" s="84">
        <v>10</v>
      </c>
      <c r="U21" s="86">
        <f t="shared" si="3"/>
        <v>66.863636363636374</v>
      </c>
      <c r="V21" s="87">
        <f t="shared" si="4"/>
        <v>2.5</v>
      </c>
    </row>
    <row r="22" spans="1:22" ht="21.95" customHeight="1" x14ac:dyDescent="0.3">
      <c r="A22" s="23">
        <v>20</v>
      </c>
      <c r="B22" s="29">
        <v>602024</v>
      </c>
      <c r="C22" s="43" t="s">
        <v>25</v>
      </c>
      <c r="D22" s="84">
        <v>27</v>
      </c>
      <c r="E22" s="84">
        <v>24.5</v>
      </c>
      <c r="F22" s="84">
        <v>22</v>
      </c>
      <c r="G22" s="84">
        <v>22</v>
      </c>
      <c r="H22" s="84">
        <v>28</v>
      </c>
      <c r="I22" s="84">
        <v>28</v>
      </c>
      <c r="J22" s="84">
        <v>17.5</v>
      </c>
      <c r="K22" s="84">
        <f t="shared" si="5"/>
        <v>169</v>
      </c>
      <c r="L22" s="85">
        <f t="shared" si="0"/>
        <v>23.045454545454547</v>
      </c>
      <c r="M22" s="84"/>
      <c r="N22" s="84"/>
      <c r="O22" s="84">
        <f t="shared" si="1"/>
        <v>0</v>
      </c>
      <c r="P22" s="85">
        <f t="shared" si="2"/>
        <v>0</v>
      </c>
      <c r="Q22" s="84">
        <v>10</v>
      </c>
      <c r="R22" s="84">
        <v>9</v>
      </c>
      <c r="S22" s="84">
        <v>10</v>
      </c>
      <c r="T22" s="84">
        <v>10</v>
      </c>
      <c r="U22" s="86">
        <f t="shared" si="3"/>
        <v>62.045454545454547</v>
      </c>
      <c r="V22" s="87">
        <f t="shared" si="4"/>
        <v>2</v>
      </c>
    </row>
    <row r="23" spans="1:22" ht="21.95" customHeight="1" x14ac:dyDescent="0.3">
      <c r="A23" s="23">
        <v>21</v>
      </c>
      <c r="B23" s="26">
        <v>602040</v>
      </c>
      <c r="C23" s="37" t="s">
        <v>26</v>
      </c>
      <c r="D23" s="84">
        <v>39.5</v>
      </c>
      <c r="E23" s="84">
        <v>26</v>
      </c>
      <c r="F23" s="84">
        <v>30</v>
      </c>
      <c r="G23" s="84">
        <v>28</v>
      </c>
      <c r="H23" s="84">
        <v>29</v>
      </c>
      <c r="I23" s="84">
        <v>28.5</v>
      </c>
      <c r="J23" s="84">
        <v>29</v>
      </c>
      <c r="K23" s="84">
        <f t="shared" si="5"/>
        <v>210</v>
      </c>
      <c r="L23" s="85">
        <f t="shared" si="0"/>
        <v>28.636363636363637</v>
      </c>
      <c r="M23" s="84"/>
      <c r="N23" s="84"/>
      <c r="O23" s="84">
        <f t="shared" si="1"/>
        <v>0</v>
      </c>
      <c r="P23" s="85">
        <f t="shared" si="2"/>
        <v>0</v>
      </c>
      <c r="Q23" s="84">
        <v>10</v>
      </c>
      <c r="R23" s="84">
        <v>10</v>
      </c>
      <c r="S23" s="84">
        <v>10</v>
      </c>
      <c r="T23" s="84">
        <v>9</v>
      </c>
      <c r="U23" s="86">
        <f t="shared" si="3"/>
        <v>67.63636363636364</v>
      </c>
      <c r="V23" s="87">
        <f t="shared" si="4"/>
        <v>2.5</v>
      </c>
    </row>
    <row r="24" spans="1:22" ht="21.95" customHeight="1" x14ac:dyDescent="0.3">
      <c r="A24" s="23">
        <v>22</v>
      </c>
      <c r="B24" s="25">
        <v>602046</v>
      </c>
      <c r="C24" s="33" t="s">
        <v>27</v>
      </c>
      <c r="D24" s="84">
        <v>39</v>
      </c>
      <c r="E24" s="84">
        <v>23.5</v>
      </c>
      <c r="F24" s="84">
        <v>24</v>
      </c>
      <c r="G24" s="84">
        <v>29.5</v>
      </c>
      <c r="H24" s="84">
        <v>30</v>
      </c>
      <c r="I24" s="84">
        <v>28.5</v>
      </c>
      <c r="J24" s="84">
        <v>27.5</v>
      </c>
      <c r="K24" s="84">
        <f t="shared" si="5"/>
        <v>202</v>
      </c>
      <c r="L24" s="85">
        <f t="shared" si="0"/>
        <v>27.545454545454547</v>
      </c>
      <c r="M24" s="84"/>
      <c r="N24" s="84"/>
      <c r="O24" s="84">
        <f t="shared" si="1"/>
        <v>0</v>
      </c>
      <c r="P24" s="85">
        <f t="shared" si="2"/>
        <v>0</v>
      </c>
      <c r="Q24" s="84">
        <v>10</v>
      </c>
      <c r="R24" s="84">
        <v>9</v>
      </c>
      <c r="S24" s="84">
        <v>10</v>
      </c>
      <c r="T24" s="84">
        <v>10</v>
      </c>
      <c r="U24" s="86">
        <f t="shared" si="3"/>
        <v>66.545454545454547</v>
      </c>
      <c r="V24" s="87">
        <f t="shared" si="4"/>
        <v>2.5</v>
      </c>
    </row>
    <row r="25" spans="1:22" ht="21.95" customHeight="1" x14ac:dyDescent="0.3">
      <c r="A25" s="23">
        <v>23</v>
      </c>
      <c r="B25" s="25">
        <v>602057</v>
      </c>
      <c r="C25" s="35" t="s">
        <v>28</v>
      </c>
      <c r="D25" s="84">
        <v>39.5</v>
      </c>
      <c r="E25" s="84">
        <v>25.5</v>
      </c>
      <c r="F25" s="84">
        <v>27</v>
      </c>
      <c r="G25" s="84">
        <v>28.5</v>
      </c>
      <c r="H25" s="84">
        <v>29</v>
      </c>
      <c r="I25" s="84">
        <v>27.5</v>
      </c>
      <c r="J25" s="84">
        <v>29</v>
      </c>
      <c r="K25" s="84">
        <f t="shared" si="5"/>
        <v>206</v>
      </c>
      <c r="L25" s="85">
        <f t="shared" si="0"/>
        <v>28.090909090909093</v>
      </c>
      <c r="M25" s="84"/>
      <c r="N25" s="84"/>
      <c r="O25" s="84">
        <f t="shared" si="1"/>
        <v>0</v>
      </c>
      <c r="P25" s="85">
        <f t="shared" si="2"/>
        <v>0</v>
      </c>
      <c r="Q25" s="84">
        <v>9</v>
      </c>
      <c r="R25" s="84">
        <v>10</v>
      </c>
      <c r="S25" s="84">
        <v>10</v>
      </c>
      <c r="T25" s="84">
        <v>9</v>
      </c>
      <c r="U25" s="86">
        <f t="shared" si="3"/>
        <v>66.090909090909093</v>
      </c>
      <c r="V25" s="87">
        <f t="shared" si="4"/>
        <v>2.5</v>
      </c>
    </row>
    <row r="26" spans="1:22" ht="21.95" customHeight="1" x14ac:dyDescent="0.3">
      <c r="A26" s="23">
        <v>24</v>
      </c>
      <c r="B26" s="26">
        <v>602058</v>
      </c>
      <c r="C26" s="36" t="s">
        <v>29</v>
      </c>
      <c r="D26" s="84">
        <v>24</v>
      </c>
      <c r="E26" s="84">
        <v>18.5</v>
      </c>
      <c r="F26" s="84">
        <v>24</v>
      </c>
      <c r="G26" s="84">
        <v>26</v>
      </c>
      <c r="H26" s="84">
        <v>29</v>
      </c>
      <c r="I26" s="84">
        <v>18</v>
      </c>
      <c r="J26" s="84">
        <v>17.5</v>
      </c>
      <c r="K26" s="84">
        <f t="shared" si="5"/>
        <v>157</v>
      </c>
      <c r="L26" s="85">
        <f t="shared" si="0"/>
        <v>21.40909090909091</v>
      </c>
      <c r="M26" s="84"/>
      <c r="N26" s="84"/>
      <c r="O26" s="84">
        <f t="shared" si="1"/>
        <v>0</v>
      </c>
      <c r="P26" s="85">
        <f t="shared" si="2"/>
        <v>0</v>
      </c>
      <c r="Q26" s="84">
        <v>10</v>
      </c>
      <c r="R26" s="84">
        <v>9</v>
      </c>
      <c r="S26" s="84">
        <v>8</v>
      </c>
      <c r="T26" s="84">
        <v>9</v>
      </c>
      <c r="U26" s="86">
        <f t="shared" si="3"/>
        <v>57.409090909090907</v>
      </c>
      <c r="V26" s="87">
        <f t="shared" si="4"/>
        <v>1.5</v>
      </c>
    </row>
    <row r="27" spans="1:22" ht="21.95" customHeight="1" x14ac:dyDescent="0.3">
      <c r="A27" s="23">
        <v>25</v>
      </c>
      <c r="B27" s="24">
        <v>602065</v>
      </c>
      <c r="C27" s="34" t="s">
        <v>30</v>
      </c>
      <c r="D27" s="84">
        <v>23.5</v>
      </c>
      <c r="E27" s="84">
        <v>23.5</v>
      </c>
      <c r="F27" s="84">
        <v>26</v>
      </c>
      <c r="G27" s="84">
        <v>25</v>
      </c>
      <c r="H27" s="84">
        <v>27</v>
      </c>
      <c r="I27" s="84">
        <v>23.5</v>
      </c>
      <c r="J27" s="84">
        <v>17.5</v>
      </c>
      <c r="K27" s="84">
        <f t="shared" si="5"/>
        <v>166</v>
      </c>
      <c r="L27" s="85">
        <f t="shared" si="0"/>
        <v>22.636363636363637</v>
      </c>
      <c r="M27" s="84"/>
      <c r="N27" s="84"/>
      <c r="O27" s="84">
        <f t="shared" si="1"/>
        <v>0</v>
      </c>
      <c r="P27" s="85">
        <f t="shared" si="2"/>
        <v>0</v>
      </c>
      <c r="Q27" s="84">
        <v>10</v>
      </c>
      <c r="R27" s="84">
        <v>9</v>
      </c>
      <c r="S27" s="84">
        <v>8</v>
      </c>
      <c r="T27" s="84">
        <v>10</v>
      </c>
      <c r="U27" s="86">
        <f t="shared" si="3"/>
        <v>59.63636363636364</v>
      </c>
      <c r="V27" s="87">
        <f t="shared" si="4"/>
        <v>2</v>
      </c>
    </row>
    <row r="28" spans="1:22" ht="21.95" customHeight="1" x14ac:dyDescent="0.3">
      <c r="A28" s="23">
        <v>26</v>
      </c>
      <c r="B28" s="25">
        <v>602068</v>
      </c>
      <c r="C28" s="35" t="s">
        <v>31</v>
      </c>
      <c r="D28" s="84">
        <v>33</v>
      </c>
      <c r="E28" s="84">
        <v>25</v>
      </c>
      <c r="F28" s="84">
        <v>29</v>
      </c>
      <c r="G28" s="84">
        <v>24</v>
      </c>
      <c r="H28" s="84">
        <v>24.5</v>
      </c>
      <c r="I28" s="84">
        <v>20</v>
      </c>
      <c r="J28" s="84">
        <v>18</v>
      </c>
      <c r="K28" s="84">
        <f t="shared" si="5"/>
        <v>173.5</v>
      </c>
      <c r="L28" s="85">
        <f t="shared" si="0"/>
        <v>23.65909090909091</v>
      </c>
      <c r="M28" s="84"/>
      <c r="N28" s="84"/>
      <c r="O28" s="84">
        <f t="shared" si="1"/>
        <v>0</v>
      </c>
      <c r="P28" s="85">
        <f t="shared" si="2"/>
        <v>0</v>
      </c>
      <c r="Q28" s="84">
        <v>10</v>
      </c>
      <c r="R28" s="84">
        <v>9</v>
      </c>
      <c r="S28" s="84">
        <v>10</v>
      </c>
      <c r="T28" s="84">
        <v>9</v>
      </c>
      <c r="U28" s="86">
        <f t="shared" si="3"/>
        <v>61.659090909090907</v>
      </c>
      <c r="V28" s="87">
        <f t="shared" si="4"/>
        <v>2</v>
      </c>
    </row>
    <row r="29" spans="1:22" ht="21.95" customHeight="1" x14ac:dyDescent="0.3">
      <c r="A29" s="23">
        <v>27</v>
      </c>
      <c r="B29" s="26">
        <v>602069</v>
      </c>
      <c r="C29" s="37" t="s">
        <v>32</v>
      </c>
      <c r="D29" s="84">
        <v>28</v>
      </c>
      <c r="E29" s="84">
        <v>23</v>
      </c>
      <c r="F29" s="84">
        <v>27</v>
      </c>
      <c r="G29" s="84">
        <v>26</v>
      </c>
      <c r="H29" s="84">
        <v>27.5</v>
      </c>
      <c r="I29" s="84">
        <v>25.5</v>
      </c>
      <c r="J29" s="84">
        <v>22.5</v>
      </c>
      <c r="K29" s="84">
        <f t="shared" si="5"/>
        <v>179.5</v>
      </c>
      <c r="L29" s="85">
        <f t="shared" si="0"/>
        <v>24.477272727272727</v>
      </c>
      <c r="M29" s="84"/>
      <c r="N29" s="84"/>
      <c r="O29" s="84">
        <f t="shared" si="1"/>
        <v>0</v>
      </c>
      <c r="P29" s="85">
        <f t="shared" si="2"/>
        <v>0</v>
      </c>
      <c r="Q29" s="84">
        <v>10</v>
      </c>
      <c r="R29" s="84">
        <v>9</v>
      </c>
      <c r="S29" s="84">
        <v>10</v>
      </c>
      <c r="T29" s="84">
        <v>10</v>
      </c>
      <c r="U29" s="86">
        <f t="shared" si="3"/>
        <v>63.477272727272727</v>
      </c>
      <c r="V29" s="87">
        <f t="shared" si="4"/>
        <v>2</v>
      </c>
    </row>
    <row r="30" spans="1:22" ht="21.95" customHeight="1" x14ac:dyDescent="0.3">
      <c r="A30" s="23">
        <v>28</v>
      </c>
      <c r="B30" s="24">
        <v>602081</v>
      </c>
      <c r="C30" s="34" t="s">
        <v>33</v>
      </c>
      <c r="D30" s="84">
        <v>39</v>
      </c>
      <c r="E30" s="84">
        <v>22.5</v>
      </c>
      <c r="F30" s="84">
        <v>27</v>
      </c>
      <c r="G30" s="84">
        <v>26</v>
      </c>
      <c r="H30" s="84">
        <v>26.5</v>
      </c>
      <c r="I30" s="84">
        <v>27.5</v>
      </c>
      <c r="J30" s="84">
        <v>27.5</v>
      </c>
      <c r="K30" s="84">
        <f t="shared" si="5"/>
        <v>196</v>
      </c>
      <c r="L30" s="85">
        <f t="shared" si="0"/>
        <v>26.727272727272727</v>
      </c>
      <c r="M30" s="84"/>
      <c r="N30" s="84"/>
      <c r="O30" s="84">
        <f t="shared" si="1"/>
        <v>0</v>
      </c>
      <c r="P30" s="85">
        <f t="shared" si="2"/>
        <v>0</v>
      </c>
      <c r="Q30" s="84">
        <v>10</v>
      </c>
      <c r="R30" s="84">
        <v>9</v>
      </c>
      <c r="S30" s="84">
        <v>10</v>
      </c>
      <c r="T30" s="84">
        <v>10</v>
      </c>
      <c r="U30" s="86">
        <f t="shared" si="3"/>
        <v>65.72727272727272</v>
      </c>
      <c r="V30" s="87">
        <f t="shared" si="4"/>
        <v>2.5</v>
      </c>
    </row>
    <row r="31" spans="1:22" ht="21.95" customHeight="1" x14ac:dyDescent="0.3">
      <c r="A31" s="23">
        <v>29</v>
      </c>
      <c r="B31" s="25">
        <v>602088</v>
      </c>
      <c r="C31" s="33" t="s">
        <v>34</v>
      </c>
      <c r="D31" s="84">
        <v>29</v>
      </c>
      <c r="E31" s="84">
        <v>24.5</v>
      </c>
      <c r="F31" s="84">
        <v>27</v>
      </c>
      <c r="G31" s="84">
        <v>29</v>
      </c>
      <c r="H31" s="84">
        <v>26</v>
      </c>
      <c r="I31" s="84">
        <v>26.5</v>
      </c>
      <c r="J31" s="84">
        <v>18</v>
      </c>
      <c r="K31" s="84">
        <f t="shared" si="5"/>
        <v>180</v>
      </c>
      <c r="L31" s="85">
        <f t="shared" si="0"/>
        <v>24.545454545454547</v>
      </c>
      <c r="M31" s="84"/>
      <c r="N31" s="84"/>
      <c r="O31" s="84">
        <f t="shared" si="1"/>
        <v>0</v>
      </c>
      <c r="P31" s="85">
        <f t="shared" si="2"/>
        <v>0</v>
      </c>
      <c r="Q31" s="84">
        <v>10</v>
      </c>
      <c r="R31" s="84">
        <v>10</v>
      </c>
      <c r="S31" s="84">
        <v>10</v>
      </c>
      <c r="T31" s="84">
        <v>8</v>
      </c>
      <c r="U31" s="86">
        <f t="shared" si="3"/>
        <v>62.545454545454547</v>
      </c>
      <c r="V31" s="87">
        <f t="shared" si="4"/>
        <v>2</v>
      </c>
    </row>
    <row r="32" spans="1:22" ht="21.95" customHeight="1" x14ac:dyDescent="0.3">
      <c r="A32" s="23">
        <v>30</v>
      </c>
      <c r="B32" s="24">
        <v>602103</v>
      </c>
      <c r="C32" s="34" t="s">
        <v>35</v>
      </c>
      <c r="D32" s="84">
        <v>27.5</v>
      </c>
      <c r="E32" s="84">
        <v>20.5</v>
      </c>
      <c r="F32" s="84">
        <v>28</v>
      </c>
      <c r="G32" s="84">
        <v>29</v>
      </c>
      <c r="H32" s="84">
        <v>28</v>
      </c>
      <c r="I32" s="84">
        <v>23.5</v>
      </c>
      <c r="J32" s="84">
        <v>27</v>
      </c>
      <c r="K32" s="84">
        <f t="shared" si="5"/>
        <v>183.5</v>
      </c>
      <c r="L32" s="85">
        <f t="shared" si="0"/>
        <v>25.022727272727273</v>
      </c>
      <c r="M32" s="84"/>
      <c r="N32" s="84"/>
      <c r="O32" s="84">
        <f t="shared" si="1"/>
        <v>0</v>
      </c>
      <c r="P32" s="85">
        <f t="shared" si="2"/>
        <v>0</v>
      </c>
      <c r="Q32" s="84">
        <v>8</v>
      </c>
      <c r="R32" s="84">
        <v>9</v>
      </c>
      <c r="S32" s="84">
        <v>8</v>
      </c>
      <c r="T32" s="84">
        <v>9</v>
      </c>
      <c r="U32" s="86">
        <f t="shared" si="3"/>
        <v>59.022727272727273</v>
      </c>
      <c r="V32" s="87">
        <f t="shared" si="4"/>
        <v>1.5</v>
      </c>
    </row>
    <row r="33" spans="1:27" ht="21.95" customHeight="1" x14ac:dyDescent="0.3">
      <c r="A33" s="23">
        <v>31</v>
      </c>
      <c r="B33" s="25">
        <v>602113</v>
      </c>
      <c r="C33" s="35" t="s">
        <v>36</v>
      </c>
      <c r="D33" s="84">
        <v>23.5</v>
      </c>
      <c r="E33" s="84">
        <v>18</v>
      </c>
      <c r="F33" s="84">
        <v>21</v>
      </c>
      <c r="G33" s="84">
        <v>18</v>
      </c>
      <c r="H33" s="84">
        <v>26</v>
      </c>
      <c r="I33" s="84">
        <v>24.5</v>
      </c>
      <c r="J33" s="84">
        <v>18.5</v>
      </c>
      <c r="K33" s="84">
        <f t="shared" si="5"/>
        <v>149.5</v>
      </c>
      <c r="L33" s="85">
        <f t="shared" si="0"/>
        <v>20.386363636363637</v>
      </c>
      <c r="M33" s="84"/>
      <c r="N33" s="84"/>
      <c r="O33" s="84">
        <f t="shared" si="1"/>
        <v>0</v>
      </c>
      <c r="P33" s="85">
        <f t="shared" si="2"/>
        <v>0</v>
      </c>
      <c r="Q33" s="84">
        <v>9</v>
      </c>
      <c r="R33" s="84">
        <v>8</v>
      </c>
      <c r="S33" s="84">
        <v>8</v>
      </c>
      <c r="T33" s="84">
        <v>8</v>
      </c>
      <c r="U33" s="86">
        <f t="shared" si="3"/>
        <v>53.38636363636364</v>
      </c>
      <c r="V33" s="87">
        <f t="shared" si="4"/>
        <v>1</v>
      </c>
      <c r="AA33" s="64"/>
    </row>
    <row r="34" spans="1:27" ht="21.95" customHeight="1" x14ac:dyDescent="0.3">
      <c r="A34" s="23">
        <v>32</v>
      </c>
      <c r="B34" s="26">
        <v>602121</v>
      </c>
      <c r="C34" s="37" t="s">
        <v>37</v>
      </c>
      <c r="D34" s="84">
        <v>38</v>
      </c>
      <c r="E34" s="84">
        <v>21</v>
      </c>
      <c r="F34" s="84">
        <v>28</v>
      </c>
      <c r="G34" s="84">
        <v>28</v>
      </c>
      <c r="H34" s="84">
        <v>28</v>
      </c>
      <c r="I34" s="84">
        <v>27</v>
      </c>
      <c r="J34" s="84">
        <v>28.5</v>
      </c>
      <c r="K34" s="84">
        <f t="shared" si="5"/>
        <v>198.5</v>
      </c>
      <c r="L34" s="85">
        <f t="shared" si="0"/>
        <v>27.068181818181817</v>
      </c>
      <c r="M34" s="84"/>
      <c r="N34" s="84"/>
      <c r="O34" s="84">
        <f t="shared" si="1"/>
        <v>0</v>
      </c>
      <c r="P34" s="85">
        <f t="shared" si="2"/>
        <v>0</v>
      </c>
      <c r="Q34" s="84">
        <v>9</v>
      </c>
      <c r="R34" s="84">
        <v>10</v>
      </c>
      <c r="S34" s="84">
        <v>10</v>
      </c>
      <c r="T34" s="84">
        <v>9</v>
      </c>
      <c r="U34" s="86">
        <f t="shared" si="3"/>
        <v>65.068181818181813</v>
      </c>
      <c r="V34" s="87">
        <f t="shared" si="4"/>
        <v>2.5</v>
      </c>
    </row>
    <row r="35" spans="1:27" ht="21.95" customHeight="1" x14ac:dyDescent="0.3">
      <c r="A35" s="23">
        <v>33</v>
      </c>
      <c r="B35" s="25">
        <v>602125</v>
      </c>
      <c r="C35" s="35" t="s">
        <v>38</v>
      </c>
      <c r="D35" s="84">
        <v>24</v>
      </c>
      <c r="E35" s="84">
        <v>20</v>
      </c>
      <c r="F35" s="84">
        <v>27</v>
      </c>
      <c r="G35" s="84">
        <v>29</v>
      </c>
      <c r="H35" s="84">
        <v>28</v>
      </c>
      <c r="I35" s="84">
        <v>23</v>
      </c>
      <c r="J35" s="84">
        <v>24</v>
      </c>
      <c r="K35" s="84">
        <f t="shared" si="5"/>
        <v>175</v>
      </c>
      <c r="L35" s="85">
        <f t="shared" si="0"/>
        <v>23.863636363636363</v>
      </c>
      <c r="M35" s="84"/>
      <c r="N35" s="84"/>
      <c r="O35" s="84">
        <f t="shared" si="1"/>
        <v>0</v>
      </c>
      <c r="P35" s="85">
        <f t="shared" si="2"/>
        <v>0</v>
      </c>
      <c r="Q35" s="84">
        <v>10</v>
      </c>
      <c r="R35" s="84">
        <v>10</v>
      </c>
      <c r="S35" s="84">
        <v>10</v>
      </c>
      <c r="T35" s="84">
        <v>10</v>
      </c>
      <c r="U35" s="86">
        <f t="shared" si="3"/>
        <v>63.86363636363636</v>
      </c>
      <c r="V35" s="87">
        <f t="shared" si="4"/>
        <v>2</v>
      </c>
    </row>
    <row r="36" spans="1:27" ht="21.95" customHeight="1" x14ac:dyDescent="0.3">
      <c r="A36" s="23">
        <v>34</v>
      </c>
      <c r="B36" s="24">
        <v>602127</v>
      </c>
      <c r="C36" s="34" t="s">
        <v>39</v>
      </c>
      <c r="D36" s="84">
        <v>38</v>
      </c>
      <c r="E36" s="84">
        <v>29</v>
      </c>
      <c r="F36" s="84">
        <v>30</v>
      </c>
      <c r="G36" s="84">
        <v>28</v>
      </c>
      <c r="H36" s="84">
        <v>30</v>
      </c>
      <c r="I36" s="84">
        <v>29.5</v>
      </c>
      <c r="J36" s="84">
        <v>26</v>
      </c>
      <c r="K36" s="84">
        <f t="shared" si="5"/>
        <v>210.5</v>
      </c>
      <c r="L36" s="85">
        <f t="shared" si="0"/>
        <v>28.704545454545453</v>
      </c>
      <c r="M36" s="84"/>
      <c r="N36" s="84"/>
      <c r="O36" s="84">
        <f t="shared" si="1"/>
        <v>0</v>
      </c>
      <c r="P36" s="85">
        <f t="shared" si="2"/>
        <v>0</v>
      </c>
      <c r="Q36" s="84">
        <v>10</v>
      </c>
      <c r="R36" s="84">
        <v>9</v>
      </c>
      <c r="S36" s="84">
        <v>10</v>
      </c>
      <c r="T36" s="84">
        <v>10</v>
      </c>
      <c r="U36" s="86">
        <f t="shared" si="3"/>
        <v>67.704545454545453</v>
      </c>
      <c r="V36" s="87">
        <f t="shared" si="4"/>
        <v>2.5</v>
      </c>
    </row>
    <row r="37" spans="1:27" ht="21.95" customHeight="1" x14ac:dyDescent="0.3">
      <c r="A37" s="23">
        <v>35</v>
      </c>
      <c r="B37" s="30">
        <v>602506</v>
      </c>
      <c r="C37" s="44" t="s">
        <v>40</v>
      </c>
      <c r="D37" s="84">
        <v>23.5</v>
      </c>
      <c r="E37" s="84">
        <v>20</v>
      </c>
      <c r="F37" s="84">
        <v>25</v>
      </c>
      <c r="G37" s="84">
        <v>17.5</v>
      </c>
      <c r="H37" s="84">
        <v>25.5</v>
      </c>
      <c r="I37" s="84">
        <v>18</v>
      </c>
      <c r="J37" s="84">
        <v>18.5</v>
      </c>
      <c r="K37" s="84">
        <f t="shared" si="5"/>
        <v>148</v>
      </c>
      <c r="L37" s="85">
        <f t="shared" si="0"/>
        <v>20.181818181818183</v>
      </c>
      <c r="M37" s="84"/>
      <c r="N37" s="84"/>
      <c r="O37" s="84">
        <f t="shared" si="1"/>
        <v>0</v>
      </c>
      <c r="P37" s="85">
        <f t="shared" si="2"/>
        <v>0</v>
      </c>
      <c r="Q37" s="84">
        <v>8</v>
      </c>
      <c r="R37" s="84">
        <v>9</v>
      </c>
      <c r="S37" s="84">
        <v>8</v>
      </c>
      <c r="T37" s="84">
        <v>8</v>
      </c>
      <c r="U37" s="86">
        <f t="shared" si="3"/>
        <v>53.181818181818187</v>
      </c>
      <c r="V37" s="87">
        <f t="shared" si="4"/>
        <v>1</v>
      </c>
    </row>
    <row r="38" spans="1:27" ht="21.95" customHeight="1" x14ac:dyDescent="0.3">
      <c r="A38" s="23">
        <v>36</v>
      </c>
      <c r="B38" s="31">
        <v>602510</v>
      </c>
      <c r="C38" s="45" t="s">
        <v>41</v>
      </c>
      <c r="D38" s="84">
        <v>37</v>
      </c>
      <c r="E38" s="84">
        <v>25</v>
      </c>
      <c r="F38" s="84">
        <v>30</v>
      </c>
      <c r="G38" s="84">
        <v>29</v>
      </c>
      <c r="H38" s="84">
        <v>30</v>
      </c>
      <c r="I38" s="84">
        <v>27.5</v>
      </c>
      <c r="J38" s="84">
        <v>30</v>
      </c>
      <c r="K38" s="84">
        <f t="shared" si="5"/>
        <v>208.5</v>
      </c>
      <c r="L38" s="85">
        <f t="shared" si="0"/>
        <v>28.431818181818183</v>
      </c>
      <c r="M38" s="84"/>
      <c r="N38" s="84"/>
      <c r="O38" s="84">
        <f t="shared" si="1"/>
        <v>0</v>
      </c>
      <c r="P38" s="85">
        <f t="shared" si="2"/>
        <v>0</v>
      </c>
      <c r="Q38" s="84">
        <v>10</v>
      </c>
      <c r="R38" s="84">
        <v>10</v>
      </c>
      <c r="S38" s="84">
        <v>10</v>
      </c>
      <c r="T38" s="84">
        <v>10</v>
      </c>
      <c r="U38" s="86">
        <f t="shared" si="3"/>
        <v>68.431818181818187</v>
      </c>
      <c r="V38" s="87">
        <f t="shared" si="4"/>
        <v>2.5</v>
      </c>
    </row>
    <row r="39" spans="1:27" ht="21.95" customHeight="1" x14ac:dyDescent="0.35">
      <c r="A39" s="47"/>
      <c r="B39" s="47"/>
      <c r="C39" s="65" t="s">
        <v>4</v>
      </c>
      <c r="D39" s="12">
        <v>4</v>
      </c>
      <c r="E39" s="12">
        <v>3.5</v>
      </c>
      <c r="F39" s="12">
        <v>3</v>
      </c>
      <c r="G39" s="12">
        <v>2.5</v>
      </c>
      <c r="H39" s="12">
        <v>2</v>
      </c>
      <c r="I39" s="12">
        <v>1.5</v>
      </c>
      <c r="J39" s="12">
        <v>1</v>
      </c>
      <c r="K39" s="12">
        <v>1</v>
      </c>
      <c r="L39" s="12">
        <v>0</v>
      </c>
      <c r="M39" s="12"/>
      <c r="N39" s="12"/>
      <c r="O39" s="1"/>
      <c r="P39" s="1"/>
      <c r="Q39" s="1"/>
      <c r="R39" s="1"/>
      <c r="S39" s="1"/>
      <c r="T39" s="51"/>
      <c r="U39" s="51"/>
      <c r="V39" s="51"/>
    </row>
    <row r="40" spans="1:27" ht="21.95" customHeight="1" x14ac:dyDescent="0.35">
      <c r="A40" s="47"/>
      <c r="B40" s="47"/>
      <c r="C40" s="65" t="s">
        <v>5</v>
      </c>
      <c r="D40" s="53">
        <f>COUNTIF(V3:V38,"4")</f>
        <v>0</v>
      </c>
      <c r="E40" s="53">
        <f>COUNTIF(W3:W38,"3.5")</f>
        <v>0</v>
      </c>
      <c r="F40" s="53">
        <f>COUNTIF(X3:X38,"3")</f>
        <v>0</v>
      </c>
      <c r="G40" s="53">
        <f>COUNTIF(Y3:Y38,"2.5")</f>
        <v>0</v>
      </c>
      <c r="H40" s="53">
        <f>COUNTIF(Z3:Z38,"2")</f>
        <v>0</v>
      </c>
      <c r="I40" s="53">
        <f>COUNTIF(AA3:AA38,"1.5")</f>
        <v>0</v>
      </c>
      <c r="J40" s="53">
        <f>COUNTIF(AB3:AB38,"1")</f>
        <v>0</v>
      </c>
      <c r="K40" s="53">
        <f t="shared" ref="K40" si="6">COUNTIF(AC3:AC38,"4")</f>
        <v>0</v>
      </c>
      <c r="L40" s="53">
        <f>COUNTIF(AD3:AD38,"0")</f>
        <v>0</v>
      </c>
      <c r="M40" s="54"/>
      <c r="N40" s="54"/>
      <c r="O40" s="66"/>
      <c r="P40" s="66"/>
      <c r="Q40" s="66"/>
      <c r="R40" s="66"/>
      <c r="S40" s="66"/>
      <c r="T40" s="51"/>
      <c r="U40" s="51"/>
      <c r="V40" s="51"/>
    </row>
    <row r="41" spans="1:27" ht="23.1" customHeight="1" x14ac:dyDescent="0.3"/>
  </sheetData>
  <pageMargins left="0.62992125984251968" right="0.27559055118110237" top="0.35433070866141736" bottom="0.35433070866141736" header="0.31496062992125984" footer="0.23622047244094491"/>
  <pageSetup paperSize="9" scale="75" orientation="portrait" horizontalDpi="300" verticalDpi="300" r:id="rId1"/>
  <headerFooter scaleWithDoc="0" alignWithMargins="0"/>
  <colBreaks count="1" manualBreakCount="1">
    <brk id="22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M35" sqref="M35"/>
    </sheetView>
  </sheetViews>
  <sheetFormatPr defaultColWidth="9.125" defaultRowHeight="18.75" x14ac:dyDescent="0.3"/>
  <cols>
    <col min="1" max="1" width="6.875" style="52" customWidth="1"/>
    <col min="2" max="2" width="10.75" style="67" customWidth="1"/>
    <col min="3" max="3" width="29.375" style="52" customWidth="1"/>
    <col min="4" max="4" width="5.25" style="52" customWidth="1"/>
    <col min="5" max="5" width="4.625" style="52" customWidth="1"/>
    <col min="6" max="6" width="4.375" style="52" customWidth="1"/>
    <col min="7" max="7" width="4.75" style="52" customWidth="1"/>
    <col min="8" max="8" width="6.375" style="52" customWidth="1"/>
    <col min="9" max="9" width="5.875" style="52" customWidth="1"/>
    <col min="10" max="10" width="6.875" style="52" customWidth="1"/>
    <col min="11" max="11" width="6.25" style="52" customWidth="1"/>
    <col min="12" max="12" width="10.125" style="52" customWidth="1"/>
    <col min="13" max="16384" width="9.125" style="52"/>
  </cols>
  <sheetData>
    <row r="1" spans="1:12" ht="34.5" customHeight="1" x14ac:dyDescent="0.35">
      <c r="A1" s="47"/>
      <c r="B1" s="47"/>
      <c r="C1" s="48" t="s">
        <v>73</v>
      </c>
      <c r="D1" s="48"/>
      <c r="E1" s="48"/>
      <c r="F1" s="48"/>
      <c r="G1" s="48"/>
      <c r="H1" s="51"/>
      <c r="I1" s="51"/>
      <c r="J1" s="51"/>
    </row>
    <row r="2" spans="1:12" s="60" customFormat="1" ht="66" customHeight="1" x14ac:dyDescent="0.3">
      <c r="A2" s="53" t="s">
        <v>0</v>
      </c>
      <c r="B2" s="12" t="s">
        <v>1</v>
      </c>
      <c r="C2" s="54" t="s">
        <v>2</v>
      </c>
      <c r="D2" s="54"/>
      <c r="E2" s="54"/>
      <c r="F2" s="54"/>
      <c r="G2" s="54"/>
      <c r="H2" s="55" t="s">
        <v>99</v>
      </c>
      <c r="I2" s="55" t="s">
        <v>100</v>
      </c>
      <c r="J2" s="57" t="s">
        <v>91</v>
      </c>
      <c r="K2" s="58" t="s">
        <v>3</v>
      </c>
      <c r="L2" s="59"/>
    </row>
    <row r="3" spans="1:12" ht="20.100000000000001" customHeight="1" x14ac:dyDescent="0.3">
      <c r="A3" s="23">
        <v>1</v>
      </c>
      <c r="B3" s="24">
        <v>602031</v>
      </c>
      <c r="C3" s="88" t="s">
        <v>6</v>
      </c>
      <c r="D3" s="88"/>
      <c r="E3" s="88"/>
      <c r="F3" s="88"/>
      <c r="G3" s="88"/>
      <c r="H3" s="82">
        <f>'mathC21-t1'!T3</f>
        <v>87.25</v>
      </c>
      <c r="I3" s="82">
        <f>'mathC21-t2'!U3</f>
        <v>60.25</v>
      </c>
      <c r="J3" s="82">
        <f>(H3+I3)/2</f>
        <v>73.75</v>
      </c>
      <c r="K3" s="83">
        <f>IF(J3&gt;=79.5,4,IF(J3&gt;=74.5,3.5,IF(J3&gt;=69.5,3,IF(J3&gt;=64.5,2.5,IF(J3&gt;=59.5,2,IF(J3&gt;=54.5,1.5,IF(J3&gt;=49.5,1,0)))))))</f>
        <v>3</v>
      </c>
    </row>
    <row r="4" spans="1:12" ht="20.100000000000001" customHeight="1" x14ac:dyDescent="0.3">
      <c r="A4" s="23">
        <v>2</v>
      </c>
      <c r="B4" s="25">
        <v>602034</v>
      </c>
      <c r="C4" s="89" t="s">
        <v>7</v>
      </c>
      <c r="D4" s="89"/>
      <c r="E4" s="89"/>
      <c r="F4" s="89"/>
      <c r="G4" s="89"/>
      <c r="H4" s="82">
        <f>'mathC21-t1'!T4</f>
        <v>84.583333333333329</v>
      </c>
      <c r="I4" s="82">
        <f>'mathC21-t2'!U4</f>
        <v>61.38636363636364</v>
      </c>
      <c r="J4" s="82">
        <f t="shared" ref="J4:J38" si="0">(H4+I4)/2</f>
        <v>72.984848484848484</v>
      </c>
      <c r="K4" s="83">
        <f t="shared" ref="K4:K38" si="1">IF(J4&gt;=79.5,4,IF(J4&gt;=74.5,3.5,IF(J4&gt;=69.5,3,IF(J4&gt;=64.5,2.5,IF(J4&gt;=59.5,2,IF(J4&gt;=54.5,1.5,IF(J4&gt;=49.5,1,0)))))))</f>
        <v>3</v>
      </c>
    </row>
    <row r="5" spans="1:12" ht="20.100000000000001" customHeight="1" x14ac:dyDescent="0.3">
      <c r="A5" s="23">
        <v>3</v>
      </c>
      <c r="B5" s="24">
        <v>602038</v>
      </c>
      <c r="C5" s="90" t="s">
        <v>8</v>
      </c>
      <c r="D5" s="90"/>
      <c r="E5" s="90"/>
      <c r="F5" s="90"/>
      <c r="G5" s="90"/>
      <c r="H5" s="82">
        <f>'mathC21-t1'!T5</f>
        <v>77.854166666666657</v>
      </c>
      <c r="I5" s="82">
        <f>'mathC21-t2'!U5</f>
        <v>57.88636363636364</v>
      </c>
      <c r="J5" s="82">
        <f t="shared" si="0"/>
        <v>67.870265151515156</v>
      </c>
      <c r="K5" s="83">
        <f t="shared" si="1"/>
        <v>2.5</v>
      </c>
    </row>
    <row r="6" spans="1:12" ht="20.100000000000001" customHeight="1" x14ac:dyDescent="0.3">
      <c r="A6" s="23">
        <v>4</v>
      </c>
      <c r="B6" s="25">
        <v>602049</v>
      </c>
      <c r="C6" s="91" t="s">
        <v>9</v>
      </c>
      <c r="D6" s="91"/>
      <c r="E6" s="91"/>
      <c r="F6" s="91"/>
      <c r="G6" s="91"/>
      <c r="H6" s="82">
        <f>'mathC21-t1'!T6</f>
        <v>85.75</v>
      </c>
      <c r="I6" s="82">
        <f>'mathC21-t2'!U6</f>
        <v>57.681818181818187</v>
      </c>
      <c r="J6" s="82">
        <f t="shared" si="0"/>
        <v>71.715909090909093</v>
      </c>
      <c r="K6" s="83">
        <f t="shared" si="1"/>
        <v>3</v>
      </c>
    </row>
    <row r="7" spans="1:12" ht="20.100000000000001" customHeight="1" x14ac:dyDescent="0.3">
      <c r="A7" s="23">
        <v>5</v>
      </c>
      <c r="B7" s="25">
        <v>602053</v>
      </c>
      <c r="C7" s="89" t="s">
        <v>10</v>
      </c>
      <c r="D7" s="89"/>
      <c r="E7" s="89"/>
      <c r="F7" s="89"/>
      <c r="G7" s="89"/>
      <c r="H7" s="82">
        <f>'mathC21-t1'!T7</f>
        <v>86.270833333333343</v>
      </c>
      <c r="I7" s="82">
        <f>'mathC21-t2'!U7</f>
        <v>60.590909090909093</v>
      </c>
      <c r="J7" s="82">
        <f t="shared" si="0"/>
        <v>73.430871212121218</v>
      </c>
      <c r="K7" s="83">
        <f t="shared" si="1"/>
        <v>3</v>
      </c>
    </row>
    <row r="8" spans="1:12" ht="20.100000000000001" customHeight="1" x14ac:dyDescent="0.3">
      <c r="A8" s="23">
        <v>6</v>
      </c>
      <c r="B8" s="26">
        <v>602060</v>
      </c>
      <c r="C8" s="92" t="s">
        <v>11</v>
      </c>
      <c r="D8" s="92"/>
      <c r="E8" s="92"/>
      <c r="F8" s="92"/>
      <c r="G8" s="92"/>
      <c r="H8" s="82">
        <f>'mathC21-t1'!T8</f>
        <v>87.9375</v>
      </c>
      <c r="I8" s="82">
        <f>'mathC21-t2'!U8</f>
        <v>61.18181818181818</v>
      </c>
      <c r="J8" s="82">
        <f t="shared" si="0"/>
        <v>74.559659090909093</v>
      </c>
      <c r="K8" s="83">
        <f t="shared" si="1"/>
        <v>3.5</v>
      </c>
    </row>
    <row r="9" spans="1:12" ht="20.100000000000001" customHeight="1" x14ac:dyDescent="0.3">
      <c r="A9" s="23">
        <v>7</v>
      </c>
      <c r="B9" s="26">
        <v>602067</v>
      </c>
      <c r="C9" s="93" t="s">
        <v>12</v>
      </c>
      <c r="D9" s="93"/>
      <c r="E9" s="93"/>
      <c r="F9" s="93"/>
      <c r="G9" s="93"/>
      <c r="H9" s="82">
        <f>'mathC21-t1'!T9</f>
        <v>91.958333333333343</v>
      </c>
      <c r="I9" s="82">
        <f>'mathC21-t2'!U9</f>
        <v>65.090909090909093</v>
      </c>
      <c r="J9" s="82">
        <f t="shared" si="0"/>
        <v>78.524621212121218</v>
      </c>
      <c r="K9" s="83">
        <f t="shared" si="1"/>
        <v>3.5</v>
      </c>
    </row>
    <row r="10" spans="1:12" ht="20.100000000000001" customHeight="1" x14ac:dyDescent="0.3">
      <c r="A10" s="23">
        <v>8</v>
      </c>
      <c r="B10" s="25">
        <v>602078</v>
      </c>
      <c r="C10" s="91" t="s">
        <v>13</v>
      </c>
      <c r="D10" s="91"/>
      <c r="E10" s="91"/>
      <c r="F10" s="91"/>
      <c r="G10" s="91"/>
      <c r="H10" s="82">
        <f>'mathC21-t1'!T10</f>
        <v>93.291666666666671</v>
      </c>
      <c r="I10" s="82">
        <f>'mathC21-t2'!U10</f>
        <v>65.02272727272728</v>
      </c>
      <c r="J10" s="82">
        <f t="shared" si="0"/>
        <v>79.157196969696969</v>
      </c>
      <c r="K10" s="83">
        <f t="shared" si="1"/>
        <v>3.5</v>
      </c>
    </row>
    <row r="11" spans="1:12" ht="20.100000000000001" customHeight="1" x14ac:dyDescent="0.3">
      <c r="A11" s="23">
        <v>9</v>
      </c>
      <c r="B11" s="25">
        <v>602080</v>
      </c>
      <c r="C11" s="89" t="s">
        <v>14</v>
      </c>
      <c r="D11" s="89"/>
      <c r="E11" s="89"/>
      <c r="F11" s="89"/>
      <c r="G11" s="89"/>
      <c r="H11" s="82">
        <f>'mathC21-t1'!T11</f>
        <v>87.5</v>
      </c>
      <c r="I11" s="82">
        <f>'mathC21-t2'!U11</f>
        <v>58.43181818181818</v>
      </c>
      <c r="J11" s="82">
        <f t="shared" si="0"/>
        <v>72.965909090909093</v>
      </c>
      <c r="K11" s="83">
        <f t="shared" si="1"/>
        <v>3</v>
      </c>
    </row>
    <row r="12" spans="1:12" ht="20.100000000000001" customHeight="1" x14ac:dyDescent="0.3">
      <c r="A12" s="23">
        <v>10</v>
      </c>
      <c r="B12" s="24">
        <v>602084</v>
      </c>
      <c r="C12" s="88" t="s">
        <v>15</v>
      </c>
      <c r="D12" s="88"/>
      <c r="E12" s="88"/>
      <c r="F12" s="88"/>
      <c r="G12" s="88"/>
      <c r="H12" s="82">
        <f>'mathC21-t1'!T12</f>
        <v>95.541666666666671</v>
      </c>
      <c r="I12" s="82">
        <f>'mathC21-t2'!U12</f>
        <v>69.318181818181813</v>
      </c>
      <c r="J12" s="82">
        <f t="shared" si="0"/>
        <v>82.429924242424249</v>
      </c>
      <c r="K12" s="83">
        <f t="shared" si="1"/>
        <v>4</v>
      </c>
    </row>
    <row r="13" spans="1:12" ht="20.100000000000001" customHeight="1" x14ac:dyDescent="0.3">
      <c r="A13" s="23">
        <v>11</v>
      </c>
      <c r="B13" s="26">
        <v>602100</v>
      </c>
      <c r="C13" s="93" t="s">
        <v>16</v>
      </c>
      <c r="D13" s="93"/>
      <c r="E13" s="93"/>
      <c r="F13" s="93"/>
      <c r="G13" s="93"/>
      <c r="H13" s="82">
        <f>'mathC21-t1'!T13</f>
        <v>92.416666666666671</v>
      </c>
      <c r="I13" s="82">
        <f>'mathC21-t2'!U13</f>
        <v>65.090909090909093</v>
      </c>
      <c r="J13" s="82">
        <f t="shared" si="0"/>
        <v>78.753787878787875</v>
      </c>
      <c r="K13" s="83">
        <f t="shared" si="1"/>
        <v>3.5</v>
      </c>
    </row>
    <row r="14" spans="1:12" ht="20.100000000000001" customHeight="1" x14ac:dyDescent="0.3">
      <c r="A14" s="23">
        <v>12</v>
      </c>
      <c r="B14" s="26">
        <v>602128</v>
      </c>
      <c r="C14" s="92" t="s">
        <v>17</v>
      </c>
      <c r="D14" s="92"/>
      <c r="E14" s="92"/>
      <c r="F14" s="92"/>
      <c r="G14" s="92"/>
      <c r="H14" s="82">
        <f>'mathC21-t1'!T14</f>
        <v>95.791666666666671</v>
      </c>
      <c r="I14" s="82">
        <f>'mathC21-t2'!U14</f>
        <v>65.704545454545453</v>
      </c>
      <c r="J14" s="82">
        <f t="shared" si="0"/>
        <v>80.748106060606062</v>
      </c>
      <c r="K14" s="83">
        <f t="shared" si="1"/>
        <v>4</v>
      </c>
    </row>
    <row r="15" spans="1:12" ht="20.100000000000001" customHeight="1" x14ac:dyDescent="0.3">
      <c r="A15" s="23">
        <v>13</v>
      </c>
      <c r="B15" s="27">
        <v>602503</v>
      </c>
      <c r="C15" s="94" t="s">
        <v>18</v>
      </c>
      <c r="D15" s="94"/>
      <c r="E15" s="94"/>
      <c r="F15" s="94"/>
      <c r="G15" s="94"/>
      <c r="H15" s="82">
        <f>'mathC21-t1'!T15</f>
        <v>92.791666666666671</v>
      </c>
      <c r="I15" s="82">
        <f>'mathC21-t2'!U15</f>
        <v>65.204545454545453</v>
      </c>
      <c r="J15" s="82">
        <f t="shared" si="0"/>
        <v>78.998106060606062</v>
      </c>
      <c r="K15" s="83">
        <f t="shared" si="1"/>
        <v>3.5</v>
      </c>
    </row>
    <row r="16" spans="1:12" ht="20.100000000000001" customHeight="1" x14ac:dyDescent="0.3">
      <c r="A16" s="23">
        <v>14</v>
      </c>
      <c r="B16" s="28">
        <v>602505</v>
      </c>
      <c r="C16" s="95" t="s">
        <v>19</v>
      </c>
      <c r="D16" s="95"/>
      <c r="E16" s="95"/>
      <c r="F16" s="95"/>
      <c r="G16" s="95"/>
      <c r="H16" s="82">
        <f>'mathC21-t1'!T16</f>
        <v>87.666666666666671</v>
      </c>
      <c r="I16" s="82">
        <f>'mathC21-t2'!U16</f>
        <v>63.454545454545453</v>
      </c>
      <c r="J16" s="82">
        <f t="shared" si="0"/>
        <v>75.560606060606062</v>
      </c>
      <c r="K16" s="83">
        <f t="shared" si="1"/>
        <v>3.5</v>
      </c>
    </row>
    <row r="17" spans="1:11" ht="20.100000000000001" customHeight="1" x14ac:dyDescent="0.3">
      <c r="A17" s="23">
        <v>15</v>
      </c>
      <c r="B17" s="27">
        <v>602508</v>
      </c>
      <c r="C17" s="94" t="s">
        <v>20</v>
      </c>
      <c r="D17" s="94"/>
      <c r="E17" s="94"/>
      <c r="F17" s="94"/>
      <c r="G17" s="94"/>
      <c r="H17" s="82">
        <f>'mathC21-t1'!T17</f>
        <v>73.75</v>
      </c>
      <c r="I17" s="82">
        <f>'mathC21-t2'!U17</f>
        <v>56.477272727272727</v>
      </c>
      <c r="J17" s="82">
        <f t="shared" si="0"/>
        <v>65.11363636363636</v>
      </c>
      <c r="K17" s="83">
        <f t="shared" si="1"/>
        <v>2.5</v>
      </c>
    </row>
    <row r="18" spans="1:11" ht="20.100000000000001" customHeight="1" x14ac:dyDescent="0.3">
      <c r="A18" s="23">
        <v>16</v>
      </c>
      <c r="B18" s="26">
        <v>602007</v>
      </c>
      <c r="C18" s="96" t="s">
        <v>21</v>
      </c>
      <c r="D18" s="96"/>
      <c r="E18" s="96"/>
      <c r="F18" s="96"/>
      <c r="G18" s="96"/>
      <c r="H18" s="82">
        <f>'mathC21-t1'!T18</f>
        <v>89.625</v>
      </c>
      <c r="I18" s="82">
        <f>'mathC21-t2'!U18</f>
        <v>60.772727272727266</v>
      </c>
      <c r="J18" s="82">
        <f t="shared" si="0"/>
        <v>75.198863636363626</v>
      </c>
      <c r="K18" s="83">
        <f t="shared" si="1"/>
        <v>3.5</v>
      </c>
    </row>
    <row r="19" spans="1:11" ht="20.100000000000001" customHeight="1" x14ac:dyDescent="0.3">
      <c r="A19" s="23">
        <v>17</v>
      </c>
      <c r="B19" s="24">
        <v>602017</v>
      </c>
      <c r="C19" s="97" t="s">
        <v>22</v>
      </c>
      <c r="D19" s="97"/>
      <c r="E19" s="97"/>
      <c r="F19" s="97"/>
      <c r="G19" s="97"/>
      <c r="H19" s="82">
        <f>'mathC21-t1'!T19</f>
        <v>92.666666666666671</v>
      </c>
      <c r="I19" s="82">
        <f>'mathC21-t2'!U19</f>
        <v>62.840909090909093</v>
      </c>
      <c r="J19" s="82">
        <f t="shared" si="0"/>
        <v>77.753787878787875</v>
      </c>
      <c r="K19" s="83">
        <f t="shared" si="1"/>
        <v>3.5</v>
      </c>
    </row>
    <row r="20" spans="1:11" ht="20.100000000000001" customHeight="1" x14ac:dyDescent="0.3">
      <c r="A20" s="23">
        <v>18</v>
      </c>
      <c r="B20" s="24">
        <v>602022</v>
      </c>
      <c r="C20" s="97" t="s">
        <v>23</v>
      </c>
      <c r="D20" s="97"/>
      <c r="E20" s="97"/>
      <c r="F20" s="97"/>
      <c r="G20" s="97"/>
      <c r="H20" s="82">
        <f>'mathC21-t1'!T20</f>
        <v>84.854166666666671</v>
      </c>
      <c r="I20" s="82">
        <f>'mathC21-t2'!U20</f>
        <v>61.704545454545453</v>
      </c>
      <c r="J20" s="82">
        <f t="shared" si="0"/>
        <v>73.279356060606062</v>
      </c>
      <c r="K20" s="83">
        <f t="shared" si="1"/>
        <v>3</v>
      </c>
    </row>
    <row r="21" spans="1:11" ht="20.100000000000001" customHeight="1" x14ac:dyDescent="0.3">
      <c r="A21" s="23">
        <v>19</v>
      </c>
      <c r="B21" s="25">
        <v>602023</v>
      </c>
      <c r="C21" s="98" t="s">
        <v>24</v>
      </c>
      <c r="D21" s="98"/>
      <c r="E21" s="98"/>
      <c r="F21" s="98"/>
      <c r="G21" s="98"/>
      <c r="H21" s="82">
        <f>'mathC21-t1'!T21</f>
        <v>92.6875</v>
      </c>
      <c r="I21" s="82">
        <f>'mathC21-t2'!U21</f>
        <v>66.863636363636374</v>
      </c>
      <c r="J21" s="82">
        <f t="shared" si="0"/>
        <v>79.775568181818187</v>
      </c>
      <c r="K21" s="83">
        <f t="shared" si="1"/>
        <v>4</v>
      </c>
    </row>
    <row r="22" spans="1:11" ht="20.100000000000001" customHeight="1" x14ac:dyDescent="0.3">
      <c r="A22" s="23">
        <v>20</v>
      </c>
      <c r="B22" s="29">
        <v>602024</v>
      </c>
      <c r="C22" s="99" t="s">
        <v>25</v>
      </c>
      <c r="D22" s="99"/>
      <c r="E22" s="99"/>
      <c r="F22" s="99"/>
      <c r="G22" s="99"/>
      <c r="H22" s="82">
        <f>'mathC21-t1'!T22</f>
        <v>92.520833333333329</v>
      </c>
      <c r="I22" s="82">
        <f>'mathC21-t2'!U22</f>
        <v>62.045454545454547</v>
      </c>
      <c r="J22" s="82">
        <f t="shared" si="0"/>
        <v>77.283143939393938</v>
      </c>
      <c r="K22" s="83">
        <f t="shared" si="1"/>
        <v>3.5</v>
      </c>
    </row>
    <row r="23" spans="1:11" ht="20.100000000000001" customHeight="1" x14ac:dyDescent="0.3">
      <c r="A23" s="23">
        <v>21</v>
      </c>
      <c r="B23" s="26">
        <v>602040</v>
      </c>
      <c r="C23" s="93" t="s">
        <v>26</v>
      </c>
      <c r="D23" s="93"/>
      <c r="E23" s="93"/>
      <c r="F23" s="93"/>
      <c r="G23" s="93"/>
      <c r="H23" s="82">
        <f>'mathC21-t1'!T23</f>
        <v>96.708333333333343</v>
      </c>
      <c r="I23" s="82">
        <f>'mathC21-t2'!U23</f>
        <v>67.63636363636364</v>
      </c>
      <c r="J23" s="82">
        <f t="shared" si="0"/>
        <v>82.172348484848499</v>
      </c>
      <c r="K23" s="83">
        <f t="shared" si="1"/>
        <v>4</v>
      </c>
    </row>
    <row r="24" spans="1:11" ht="20.100000000000001" customHeight="1" x14ac:dyDescent="0.3">
      <c r="A24" s="23">
        <v>22</v>
      </c>
      <c r="B24" s="25">
        <v>602046</v>
      </c>
      <c r="C24" s="89" t="s">
        <v>27</v>
      </c>
      <c r="D24" s="89"/>
      <c r="E24" s="89"/>
      <c r="F24" s="89"/>
      <c r="G24" s="89"/>
      <c r="H24" s="82">
        <f>'mathC21-t1'!T24</f>
        <v>95.416666666666671</v>
      </c>
      <c r="I24" s="82">
        <f>'mathC21-t2'!U24</f>
        <v>66.545454545454547</v>
      </c>
      <c r="J24" s="82">
        <f t="shared" si="0"/>
        <v>80.981060606060609</v>
      </c>
      <c r="K24" s="83">
        <f t="shared" si="1"/>
        <v>4</v>
      </c>
    </row>
    <row r="25" spans="1:11" ht="20.100000000000001" customHeight="1" x14ac:dyDescent="0.3">
      <c r="A25" s="23">
        <v>23</v>
      </c>
      <c r="B25" s="25">
        <v>602057</v>
      </c>
      <c r="C25" s="91" t="s">
        <v>28</v>
      </c>
      <c r="D25" s="91"/>
      <c r="E25" s="91"/>
      <c r="F25" s="91"/>
      <c r="G25" s="91"/>
      <c r="H25" s="82">
        <f>'mathC21-t1'!T25</f>
        <v>93.291666666666671</v>
      </c>
      <c r="I25" s="82">
        <f>'mathC21-t2'!U25</f>
        <v>66.090909090909093</v>
      </c>
      <c r="J25" s="82">
        <f t="shared" si="0"/>
        <v>79.691287878787875</v>
      </c>
      <c r="K25" s="83">
        <f t="shared" si="1"/>
        <v>4</v>
      </c>
    </row>
    <row r="26" spans="1:11" ht="20.100000000000001" customHeight="1" x14ac:dyDescent="0.3">
      <c r="A26" s="23">
        <v>24</v>
      </c>
      <c r="B26" s="26">
        <v>602058</v>
      </c>
      <c r="C26" s="92" t="s">
        <v>29</v>
      </c>
      <c r="D26" s="92"/>
      <c r="E26" s="92"/>
      <c r="F26" s="92"/>
      <c r="G26" s="92"/>
      <c r="H26" s="82">
        <f>'mathC21-t1'!T26</f>
        <v>83.083333333333329</v>
      </c>
      <c r="I26" s="82">
        <f>'mathC21-t2'!U26</f>
        <v>57.409090909090907</v>
      </c>
      <c r="J26" s="82">
        <f t="shared" si="0"/>
        <v>70.246212121212125</v>
      </c>
      <c r="K26" s="83">
        <f t="shared" si="1"/>
        <v>3</v>
      </c>
    </row>
    <row r="27" spans="1:11" ht="20.100000000000001" customHeight="1" x14ac:dyDescent="0.3">
      <c r="A27" s="23">
        <v>25</v>
      </c>
      <c r="B27" s="24">
        <v>602065</v>
      </c>
      <c r="C27" s="90" t="s">
        <v>30</v>
      </c>
      <c r="D27" s="90"/>
      <c r="E27" s="90"/>
      <c r="F27" s="90"/>
      <c r="G27" s="90"/>
      <c r="H27" s="82">
        <f>'mathC21-t1'!T27</f>
        <v>88.5</v>
      </c>
      <c r="I27" s="82">
        <f>'mathC21-t2'!U27</f>
        <v>59.63636363636364</v>
      </c>
      <c r="J27" s="82">
        <f t="shared" si="0"/>
        <v>74.068181818181813</v>
      </c>
      <c r="K27" s="83">
        <f t="shared" si="1"/>
        <v>3</v>
      </c>
    </row>
    <row r="28" spans="1:11" ht="20.100000000000001" customHeight="1" x14ac:dyDescent="0.3">
      <c r="A28" s="23">
        <v>26</v>
      </c>
      <c r="B28" s="25">
        <v>602068</v>
      </c>
      <c r="C28" s="91" t="s">
        <v>31</v>
      </c>
      <c r="D28" s="91"/>
      <c r="E28" s="91"/>
      <c r="F28" s="91"/>
      <c r="G28" s="91"/>
      <c r="H28" s="82">
        <f>'mathC21-t1'!T28</f>
        <v>83.541666666666671</v>
      </c>
      <c r="I28" s="82">
        <f>'mathC21-t2'!U28</f>
        <v>61.659090909090907</v>
      </c>
      <c r="J28" s="82">
        <f t="shared" si="0"/>
        <v>72.600378787878782</v>
      </c>
      <c r="K28" s="83">
        <f t="shared" si="1"/>
        <v>3</v>
      </c>
    </row>
    <row r="29" spans="1:11" ht="20.100000000000001" customHeight="1" x14ac:dyDescent="0.3">
      <c r="A29" s="23">
        <v>27</v>
      </c>
      <c r="B29" s="26">
        <v>602069</v>
      </c>
      <c r="C29" s="93" t="s">
        <v>32</v>
      </c>
      <c r="D29" s="93"/>
      <c r="E29" s="93"/>
      <c r="F29" s="93"/>
      <c r="G29" s="93"/>
      <c r="H29" s="82">
        <f>'mathC21-t1'!T29</f>
        <v>88.770833333333329</v>
      </c>
      <c r="I29" s="82">
        <f>'mathC21-t2'!U29</f>
        <v>63.477272727272727</v>
      </c>
      <c r="J29" s="82">
        <f t="shared" si="0"/>
        <v>76.124053030303031</v>
      </c>
      <c r="K29" s="83">
        <f t="shared" si="1"/>
        <v>3.5</v>
      </c>
    </row>
    <row r="30" spans="1:11" ht="20.100000000000001" customHeight="1" x14ac:dyDescent="0.3">
      <c r="A30" s="23">
        <v>28</v>
      </c>
      <c r="B30" s="24">
        <v>602081</v>
      </c>
      <c r="C30" s="90" t="s">
        <v>33</v>
      </c>
      <c r="D30" s="90"/>
      <c r="E30" s="90"/>
      <c r="F30" s="90"/>
      <c r="G30" s="90"/>
      <c r="H30" s="82">
        <f>'mathC21-t1'!T30</f>
        <v>97.666666666666671</v>
      </c>
      <c r="I30" s="82">
        <f>'mathC21-t2'!U30</f>
        <v>65.72727272727272</v>
      </c>
      <c r="J30" s="82">
        <f t="shared" si="0"/>
        <v>81.696969696969688</v>
      </c>
      <c r="K30" s="83">
        <f t="shared" si="1"/>
        <v>4</v>
      </c>
    </row>
    <row r="31" spans="1:11" ht="20.100000000000001" customHeight="1" x14ac:dyDescent="0.3">
      <c r="A31" s="23">
        <v>29</v>
      </c>
      <c r="B31" s="25">
        <v>602088</v>
      </c>
      <c r="C31" s="89" t="s">
        <v>34</v>
      </c>
      <c r="D31" s="89"/>
      <c r="E31" s="89"/>
      <c r="F31" s="89"/>
      <c r="G31" s="89"/>
      <c r="H31" s="82">
        <f>'mathC21-t1'!T31</f>
        <v>94.875</v>
      </c>
      <c r="I31" s="82">
        <f>'mathC21-t2'!U31</f>
        <v>62.545454545454547</v>
      </c>
      <c r="J31" s="82">
        <f t="shared" si="0"/>
        <v>78.71022727272728</v>
      </c>
      <c r="K31" s="83">
        <f t="shared" si="1"/>
        <v>3.5</v>
      </c>
    </row>
    <row r="32" spans="1:11" ht="20.100000000000001" customHeight="1" x14ac:dyDescent="0.3">
      <c r="A32" s="23">
        <v>30</v>
      </c>
      <c r="B32" s="24">
        <v>602103</v>
      </c>
      <c r="C32" s="90" t="s">
        <v>35</v>
      </c>
      <c r="D32" s="90"/>
      <c r="E32" s="90"/>
      <c r="F32" s="90"/>
      <c r="G32" s="90"/>
      <c r="H32" s="82">
        <f>'mathC21-t1'!T32</f>
        <v>89.583333333333343</v>
      </c>
      <c r="I32" s="82">
        <f>'mathC21-t2'!U32</f>
        <v>59.022727272727273</v>
      </c>
      <c r="J32" s="82">
        <f t="shared" si="0"/>
        <v>74.303030303030312</v>
      </c>
      <c r="K32" s="83">
        <f t="shared" si="1"/>
        <v>3</v>
      </c>
    </row>
    <row r="33" spans="1:16" ht="20.100000000000001" customHeight="1" x14ac:dyDescent="0.3">
      <c r="A33" s="23">
        <v>31</v>
      </c>
      <c r="B33" s="25">
        <v>602113</v>
      </c>
      <c r="C33" s="91" t="s">
        <v>36</v>
      </c>
      <c r="D33" s="91"/>
      <c r="E33" s="91"/>
      <c r="F33" s="91"/>
      <c r="G33" s="91"/>
      <c r="H33" s="82">
        <f>'mathC21-t1'!T33</f>
        <v>79.208333333333343</v>
      </c>
      <c r="I33" s="82">
        <f>'mathC21-t2'!U33</f>
        <v>53.38636363636364</v>
      </c>
      <c r="J33" s="82">
        <f t="shared" si="0"/>
        <v>66.297348484848499</v>
      </c>
      <c r="K33" s="83">
        <f t="shared" si="1"/>
        <v>2.5</v>
      </c>
      <c r="P33" s="64"/>
    </row>
    <row r="34" spans="1:16" ht="20.100000000000001" customHeight="1" x14ac:dyDescent="0.3">
      <c r="A34" s="23">
        <v>32</v>
      </c>
      <c r="B34" s="26">
        <v>602121</v>
      </c>
      <c r="C34" s="93" t="s">
        <v>37</v>
      </c>
      <c r="D34" s="93"/>
      <c r="E34" s="93"/>
      <c r="F34" s="93"/>
      <c r="G34" s="93"/>
      <c r="H34" s="82">
        <f>'mathC21-t1'!T34</f>
        <v>93.208333333333329</v>
      </c>
      <c r="I34" s="82">
        <f>'mathC21-t2'!U34</f>
        <v>65.068181818181813</v>
      </c>
      <c r="J34" s="82">
        <f t="shared" si="0"/>
        <v>79.138257575757564</v>
      </c>
      <c r="K34" s="83">
        <f t="shared" si="1"/>
        <v>3.5</v>
      </c>
    </row>
    <row r="35" spans="1:16" ht="20.100000000000001" customHeight="1" x14ac:dyDescent="0.3">
      <c r="A35" s="23">
        <v>33</v>
      </c>
      <c r="B35" s="25">
        <v>602125</v>
      </c>
      <c r="C35" s="91" t="s">
        <v>38</v>
      </c>
      <c r="D35" s="91"/>
      <c r="E35" s="91"/>
      <c r="F35" s="91"/>
      <c r="G35" s="91"/>
      <c r="H35" s="82">
        <f>'mathC21-t1'!T35</f>
        <v>86.25</v>
      </c>
      <c r="I35" s="82">
        <f>'mathC21-t2'!U35</f>
        <v>63.86363636363636</v>
      </c>
      <c r="J35" s="82">
        <f t="shared" si="0"/>
        <v>75.056818181818187</v>
      </c>
      <c r="K35" s="83">
        <f t="shared" si="1"/>
        <v>3.5</v>
      </c>
    </row>
    <row r="36" spans="1:16" ht="20.100000000000001" customHeight="1" x14ac:dyDescent="0.3">
      <c r="A36" s="23">
        <v>34</v>
      </c>
      <c r="B36" s="24">
        <v>602127</v>
      </c>
      <c r="C36" s="90" t="s">
        <v>39</v>
      </c>
      <c r="D36" s="90"/>
      <c r="E36" s="90"/>
      <c r="F36" s="90"/>
      <c r="G36" s="90"/>
      <c r="H36" s="82">
        <f>'mathC21-t1'!T36</f>
        <v>95.541666666666671</v>
      </c>
      <c r="I36" s="82">
        <f>'mathC21-t2'!U36</f>
        <v>67.704545454545453</v>
      </c>
      <c r="J36" s="82">
        <f t="shared" si="0"/>
        <v>81.623106060606062</v>
      </c>
      <c r="K36" s="83">
        <f t="shared" si="1"/>
        <v>4</v>
      </c>
    </row>
    <row r="37" spans="1:16" ht="20.100000000000001" customHeight="1" x14ac:dyDescent="0.3">
      <c r="A37" s="23">
        <v>35</v>
      </c>
      <c r="B37" s="30">
        <v>602506</v>
      </c>
      <c r="C37" s="100" t="s">
        <v>40</v>
      </c>
      <c r="D37" s="100"/>
      <c r="E37" s="100"/>
      <c r="F37" s="100"/>
      <c r="G37" s="100"/>
      <c r="H37" s="82">
        <f>'mathC21-t1'!T37</f>
        <v>80.604166666666671</v>
      </c>
      <c r="I37" s="82">
        <f>'mathC21-t2'!U37</f>
        <v>53.181818181818187</v>
      </c>
      <c r="J37" s="82">
        <f t="shared" si="0"/>
        <v>66.892992424242436</v>
      </c>
      <c r="K37" s="83">
        <f t="shared" si="1"/>
        <v>2.5</v>
      </c>
    </row>
    <row r="38" spans="1:16" ht="20.100000000000001" customHeight="1" x14ac:dyDescent="0.3">
      <c r="A38" s="23">
        <v>36</v>
      </c>
      <c r="B38" s="31">
        <v>602510</v>
      </c>
      <c r="C38" s="101" t="s">
        <v>41</v>
      </c>
      <c r="D38" s="101"/>
      <c r="E38" s="101"/>
      <c r="F38" s="101"/>
      <c r="G38" s="101"/>
      <c r="H38" s="82">
        <f>'mathC21-t1'!T38</f>
        <v>96.833333333333329</v>
      </c>
      <c r="I38" s="82">
        <f>'mathC21-t2'!U38</f>
        <v>68.431818181818187</v>
      </c>
      <c r="J38" s="82">
        <f t="shared" si="0"/>
        <v>82.632575757575751</v>
      </c>
      <c r="K38" s="83">
        <f t="shared" si="1"/>
        <v>4</v>
      </c>
    </row>
    <row r="39" spans="1:16" ht="20.100000000000001" customHeight="1" x14ac:dyDescent="0.35">
      <c r="A39" s="47"/>
      <c r="B39" s="47"/>
      <c r="C39" s="102" t="s">
        <v>4</v>
      </c>
      <c r="D39" s="53">
        <v>4</v>
      </c>
      <c r="E39" s="53">
        <v>3.5</v>
      </c>
      <c r="F39" s="53">
        <v>3</v>
      </c>
      <c r="G39" s="53">
        <v>2.5</v>
      </c>
      <c r="H39" s="53">
        <v>2</v>
      </c>
      <c r="I39" s="53">
        <v>1.5</v>
      </c>
      <c r="J39" s="53">
        <v>1</v>
      </c>
      <c r="K39" s="53">
        <v>0</v>
      </c>
    </row>
    <row r="40" spans="1:16" ht="20.100000000000001" customHeight="1" x14ac:dyDescent="0.35">
      <c r="A40" s="47"/>
      <c r="B40" s="47"/>
      <c r="C40" s="102" t="s">
        <v>5</v>
      </c>
      <c r="D40" s="53">
        <f>COUNTIF(G$3:G$38,"4")</f>
        <v>0</v>
      </c>
      <c r="E40" s="53">
        <f>COUNTIF(H$3:H$38,"3.5")</f>
        <v>0</v>
      </c>
      <c r="F40" s="53">
        <f>COUNTIF(I$3:I$38,"3")</f>
        <v>0</v>
      </c>
      <c r="G40" s="53">
        <f>COUNTIF(J$3:J$38,"2.5")</f>
        <v>0</v>
      </c>
      <c r="H40" s="53">
        <f>COUNTIF(K$3:K$38,"2")</f>
        <v>0</v>
      </c>
      <c r="I40" s="53">
        <f>COUNTIF(L$3:L$38,"1.5")</f>
        <v>0</v>
      </c>
      <c r="J40" s="53">
        <f>COUNTIF(M$3:M$38,"1")</f>
        <v>0</v>
      </c>
      <c r="K40" s="53">
        <f t="shared" ref="K40" si="2">COUNTIF(N$3:N$38,"0")</f>
        <v>0</v>
      </c>
    </row>
  </sheetData>
  <pageMargins left="0.98425196850393704" right="0.35433070866141736" top="0.35433070866141736" bottom="0.31496062992125984" header="0.31496062992125984" footer="0.23622047244094491"/>
  <pageSetup paperSize="9" scale="95" orientation="portrait" horizontalDpi="300" verticalDpi="300" r:id="rId1"/>
  <colBreaks count="1" manualBreakCount="1">
    <brk id="1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130" zoomScaleNormal="130" workbookViewId="0">
      <selection activeCell="G34" sqref="G34"/>
    </sheetView>
  </sheetViews>
  <sheetFormatPr defaultColWidth="9.125" defaultRowHeight="21.75" x14ac:dyDescent="0.5"/>
  <cols>
    <col min="1" max="1" width="4.375" style="3" customWidth="1"/>
    <col min="2" max="2" width="8.25" style="14" customWidth="1"/>
    <col min="3" max="3" width="22" style="52" customWidth="1"/>
    <col min="4" max="4" width="4.875" style="68" customWidth="1"/>
    <col min="5" max="6" width="4.75" style="68" customWidth="1"/>
    <col min="7" max="8" width="3.75" style="68" customWidth="1"/>
    <col min="9" max="9" width="4.375" style="68" customWidth="1"/>
    <col min="10" max="10" width="6.625" style="68" customWidth="1"/>
    <col min="11" max="13" width="4.625" style="68" customWidth="1"/>
    <col min="14" max="14" width="4.625" style="69" customWidth="1"/>
    <col min="15" max="17" width="4.625" style="52" customWidth="1"/>
    <col min="18" max="19" width="4.625" style="3" customWidth="1"/>
    <col min="20" max="20" width="5.125" style="3" customWidth="1"/>
    <col min="21" max="21" width="4.625" style="3" customWidth="1"/>
    <col min="22" max="22" width="4.875" style="3" customWidth="1"/>
    <col min="23" max="16384" width="9.125" style="3"/>
  </cols>
  <sheetData>
    <row r="1" spans="1:22" ht="29.25" customHeight="1" x14ac:dyDescent="0.5">
      <c r="C1" s="78" t="s">
        <v>90</v>
      </c>
    </row>
    <row r="2" spans="1:22" ht="110.25" customHeight="1" x14ac:dyDescent="0.5">
      <c r="A2" s="2" t="s">
        <v>0</v>
      </c>
      <c r="B2" s="15" t="s">
        <v>1</v>
      </c>
      <c r="C2" s="12" t="s">
        <v>2</v>
      </c>
      <c r="D2" s="70" t="s">
        <v>74</v>
      </c>
      <c r="E2" s="70" t="s">
        <v>75</v>
      </c>
      <c r="F2" s="70" t="s">
        <v>76</v>
      </c>
      <c r="G2" s="70" t="s">
        <v>77</v>
      </c>
      <c r="H2" s="70" t="s">
        <v>78</v>
      </c>
      <c r="I2" s="70" t="s">
        <v>79</v>
      </c>
      <c r="J2" s="70" t="s">
        <v>83</v>
      </c>
      <c r="K2" s="71" t="s">
        <v>80</v>
      </c>
      <c r="L2" s="70" t="s">
        <v>81</v>
      </c>
      <c r="M2" s="70" t="s">
        <v>82</v>
      </c>
      <c r="N2" s="70" t="s">
        <v>84</v>
      </c>
      <c r="O2" s="71" t="s">
        <v>85</v>
      </c>
      <c r="P2" s="70" t="s">
        <v>86</v>
      </c>
      <c r="Q2" s="70" t="s">
        <v>87</v>
      </c>
      <c r="R2" s="13" t="s">
        <v>88</v>
      </c>
      <c r="S2" s="13" t="s">
        <v>89</v>
      </c>
      <c r="T2" s="22" t="s">
        <v>91</v>
      </c>
      <c r="U2" s="5" t="s">
        <v>3</v>
      </c>
      <c r="V2" s="4"/>
    </row>
    <row r="3" spans="1:22" ht="18" customHeight="1" x14ac:dyDescent="0.5">
      <c r="A3" s="10">
        <v>37</v>
      </c>
      <c r="B3" s="16">
        <v>602004</v>
      </c>
      <c r="C3" s="9" t="s">
        <v>42</v>
      </c>
      <c r="D3" s="72">
        <v>25</v>
      </c>
      <c r="E3" s="72">
        <v>27</v>
      </c>
      <c r="F3" s="72">
        <v>21.5</v>
      </c>
      <c r="G3" s="73">
        <v>27</v>
      </c>
      <c r="H3" s="73">
        <v>28</v>
      </c>
      <c r="I3" s="72">
        <v>20.5</v>
      </c>
      <c r="J3" s="72">
        <f>SUM(D3:I3)</f>
        <v>149</v>
      </c>
      <c r="K3" s="74">
        <f>(J3/180)*30</f>
        <v>24.833333333333332</v>
      </c>
      <c r="L3" s="72">
        <v>36.5</v>
      </c>
      <c r="M3" s="72">
        <v>33</v>
      </c>
      <c r="N3" s="72">
        <f>SUM(L3:M3)</f>
        <v>69.5</v>
      </c>
      <c r="O3" s="74">
        <f>(N3*3/8)</f>
        <v>26.0625</v>
      </c>
      <c r="P3" s="73">
        <v>9</v>
      </c>
      <c r="Q3" s="73">
        <v>10</v>
      </c>
      <c r="R3" s="20">
        <v>9</v>
      </c>
      <c r="S3" s="20">
        <v>9</v>
      </c>
      <c r="T3" s="20">
        <f t="shared" ref="T3:T33" si="0">(K3+O3+P3+Q3+R3+S3)</f>
        <v>87.895833333333329</v>
      </c>
      <c r="U3" s="6">
        <f>IF(T3&gt;=79.5,4,IF(T3&gt;=74.5,3.5,IF(T3&gt;=69.5,3,IF(T3&gt;=64.5,2.5,IF(T3&gt;=59.5,2,IF(T3&gt;=54.5,1.5,IF(T3&gt;=49.5,1,0)))))))</f>
        <v>4</v>
      </c>
    </row>
    <row r="4" spans="1:22" ht="18" customHeight="1" x14ac:dyDescent="0.5">
      <c r="A4" s="10">
        <v>38</v>
      </c>
      <c r="B4" s="16">
        <v>602013</v>
      </c>
      <c r="C4" s="9" t="s">
        <v>43</v>
      </c>
      <c r="D4" s="72">
        <v>28</v>
      </c>
      <c r="E4" s="72">
        <v>28</v>
      </c>
      <c r="F4" s="72">
        <v>25</v>
      </c>
      <c r="G4" s="73">
        <v>29</v>
      </c>
      <c r="H4" s="73">
        <v>27</v>
      </c>
      <c r="I4" s="72">
        <v>26</v>
      </c>
      <c r="J4" s="72">
        <f>SUM(D4:I4)</f>
        <v>163</v>
      </c>
      <c r="K4" s="74">
        <f>(J4/180)*30</f>
        <v>27.166666666666668</v>
      </c>
      <c r="L4" s="72">
        <v>37</v>
      </c>
      <c r="M4" s="72">
        <v>32</v>
      </c>
      <c r="N4" s="72">
        <f t="shared" ref="N4:N33" si="1">SUM(L4:M4)</f>
        <v>69</v>
      </c>
      <c r="O4" s="74">
        <f t="shared" ref="O4:O33" si="2">(N4*3/8)</f>
        <v>25.875</v>
      </c>
      <c r="P4" s="73">
        <v>9</v>
      </c>
      <c r="Q4" s="73">
        <v>10</v>
      </c>
      <c r="R4" s="20">
        <v>9</v>
      </c>
      <c r="S4" s="20">
        <v>10</v>
      </c>
      <c r="T4" s="20">
        <f t="shared" si="0"/>
        <v>91.041666666666671</v>
      </c>
      <c r="U4" s="6">
        <f t="shared" ref="U4:U33" si="3">IF(T4&gt;=79.5,4,IF(T4&gt;=74.5,3.5,IF(T4&gt;=69.5,3,IF(T4&gt;=64.5,2.5,IF(T4&gt;=59.5,2,IF(T4&gt;=54.5,1.5,IF(T4&gt;=49.5,1,0)))))))</f>
        <v>4</v>
      </c>
    </row>
    <row r="5" spans="1:22" ht="18" customHeight="1" x14ac:dyDescent="0.5">
      <c r="A5" s="10">
        <v>39</v>
      </c>
      <c r="B5" s="16">
        <v>602025</v>
      </c>
      <c r="C5" s="9" t="s">
        <v>44</v>
      </c>
      <c r="D5" s="72">
        <v>27</v>
      </c>
      <c r="E5" s="72">
        <v>30</v>
      </c>
      <c r="F5" s="72">
        <v>22</v>
      </c>
      <c r="G5" s="73">
        <v>27</v>
      </c>
      <c r="H5" s="73">
        <v>28</v>
      </c>
      <c r="I5" s="72">
        <v>19</v>
      </c>
      <c r="J5" s="72">
        <f>SUM(D5:I5)</f>
        <v>153</v>
      </c>
      <c r="K5" s="74">
        <f t="shared" ref="K5:K33" si="4">(J5/180)*30</f>
        <v>25.5</v>
      </c>
      <c r="L5" s="72">
        <v>38</v>
      </c>
      <c r="M5" s="72">
        <v>36</v>
      </c>
      <c r="N5" s="72">
        <f t="shared" si="1"/>
        <v>74</v>
      </c>
      <c r="O5" s="74">
        <f t="shared" si="2"/>
        <v>27.75</v>
      </c>
      <c r="P5" s="73">
        <v>9</v>
      </c>
      <c r="Q5" s="73">
        <v>9</v>
      </c>
      <c r="R5" s="20">
        <v>8</v>
      </c>
      <c r="S5" s="20">
        <v>9</v>
      </c>
      <c r="T5" s="20">
        <f t="shared" si="0"/>
        <v>88.25</v>
      </c>
      <c r="U5" s="6">
        <v>4</v>
      </c>
    </row>
    <row r="6" spans="1:22" ht="18" customHeight="1" x14ac:dyDescent="0.5">
      <c r="A6" s="10">
        <v>40</v>
      </c>
      <c r="B6" s="16">
        <v>602072</v>
      </c>
      <c r="C6" s="9" t="s">
        <v>45</v>
      </c>
      <c r="D6" s="72">
        <v>22</v>
      </c>
      <c r="E6" s="72">
        <v>28.5</v>
      </c>
      <c r="F6" s="72">
        <v>27</v>
      </c>
      <c r="G6" s="73">
        <v>29</v>
      </c>
      <c r="H6" s="73">
        <v>28</v>
      </c>
      <c r="I6" s="72">
        <v>27</v>
      </c>
      <c r="J6" s="72">
        <f t="shared" ref="J6:J33" si="5">SUM(D6:I6)</f>
        <v>161.5</v>
      </c>
      <c r="K6" s="74">
        <f t="shared" si="4"/>
        <v>26.916666666666668</v>
      </c>
      <c r="L6" s="72">
        <v>39</v>
      </c>
      <c r="M6" s="72">
        <v>33.5</v>
      </c>
      <c r="N6" s="72">
        <f t="shared" si="1"/>
        <v>72.5</v>
      </c>
      <c r="O6" s="74">
        <f t="shared" si="2"/>
        <v>27.1875</v>
      </c>
      <c r="P6" s="73">
        <v>9</v>
      </c>
      <c r="Q6" s="73">
        <v>9.5</v>
      </c>
      <c r="R6" s="20">
        <v>8</v>
      </c>
      <c r="S6" s="20">
        <v>8</v>
      </c>
      <c r="T6" s="20">
        <f t="shared" si="0"/>
        <v>88.604166666666671</v>
      </c>
      <c r="U6" s="6">
        <f>IF(T6&gt;=79.5,4,IF(T6&gt;=74.5,3.5,IF(T6&gt;=69.5,3,IF(T6&gt;=64.5,2.5,IF(T6&gt;=59.5,2,IF(T6&gt;=54.5,1.5,IF(T6&gt;=49.5,1,0)))))))</f>
        <v>4</v>
      </c>
    </row>
    <row r="7" spans="1:22" ht="18" customHeight="1" x14ac:dyDescent="0.5">
      <c r="A7" s="10">
        <v>41</v>
      </c>
      <c r="B7" s="16">
        <v>602077</v>
      </c>
      <c r="C7" s="9" t="s">
        <v>46</v>
      </c>
      <c r="D7" s="72">
        <v>24</v>
      </c>
      <c r="E7" s="72">
        <v>27.5</v>
      </c>
      <c r="F7" s="72">
        <v>25</v>
      </c>
      <c r="G7" s="73">
        <v>29</v>
      </c>
      <c r="H7" s="73">
        <v>28</v>
      </c>
      <c r="I7" s="72">
        <v>27</v>
      </c>
      <c r="J7" s="72">
        <f t="shared" si="5"/>
        <v>160.5</v>
      </c>
      <c r="K7" s="74">
        <f t="shared" si="4"/>
        <v>26.75</v>
      </c>
      <c r="L7" s="72">
        <v>36</v>
      </c>
      <c r="M7" s="72">
        <v>33.5</v>
      </c>
      <c r="N7" s="72">
        <f t="shared" si="1"/>
        <v>69.5</v>
      </c>
      <c r="O7" s="74">
        <f t="shared" si="2"/>
        <v>26.0625</v>
      </c>
      <c r="P7" s="73">
        <v>10</v>
      </c>
      <c r="Q7" s="73">
        <v>8.5</v>
      </c>
      <c r="R7" s="20">
        <v>8</v>
      </c>
      <c r="S7" s="20">
        <v>9</v>
      </c>
      <c r="T7" s="20">
        <f t="shared" si="0"/>
        <v>88.3125</v>
      </c>
      <c r="U7" s="6">
        <f t="shared" si="3"/>
        <v>4</v>
      </c>
    </row>
    <row r="8" spans="1:22" ht="18" customHeight="1" x14ac:dyDescent="0.5">
      <c r="A8" s="10">
        <v>42</v>
      </c>
      <c r="B8" s="16">
        <v>602089</v>
      </c>
      <c r="C8" s="9" t="s">
        <v>47</v>
      </c>
      <c r="D8" s="72">
        <v>29</v>
      </c>
      <c r="E8" s="72">
        <v>30</v>
      </c>
      <c r="F8" s="72">
        <v>29</v>
      </c>
      <c r="G8" s="73">
        <v>30</v>
      </c>
      <c r="H8" s="73">
        <v>29</v>
      </c>
      <c r="I8" s="72">
        <v>30</v>
      </c>
      <c r="J8" s="72">
        <f t="shared" si="5"/>
        <v>177</v>
      </c>
      <c r="K8" s="74">
        <f t="shared" si="4"/>
        <v>29.5</v>
      </c>
      <c r="L8" s="72">
        <v>38</v>
      </c>
      <c r="M8" s="72">
        <v>39</v>
      </c>
      <c r="N8" s="72">
        <f t="shared" si="1"/>
        <v>77</v>
      </c>
      <c r="O8" s="74">
        <f t="shared" si="2"/>
        <v>28.875</v>
      </c>
      <c r="P8" s="73">
        <v>10</v>
      </c>
      <c r="Q8" s="73">
        <v>10</v>
      </c>
      <c r="R8" s="20">
        <v>9</v>
      </c>
      <c r="S8" s="20">
        <v>10</v>
      </c>
      <c r="T8" s="20">
        <f t="shared" si="0"/>
        <v>97.375</v>
      </c>
      <c r="U8" s="6">
        <f t="shared" si="3"/>
        <v>4</v>
      </c>
    </row>
    <row r="9" spans="1:22" ht="18" customHeight="1" x14ac:dyDescent="0.5">
      <c r="A9" s="10">
        <v>43</v>
      </c>
      <c r="B9" s="16">
        <v>602090</v>
      </c>
      <c r="C9" s="9" t="s">
        <v>48</v>
      </c>
      <c r="D9" s="72">
        <v>27.5</v>
      </c>
      <c r="E9" s="72">
        <v>29</v>
      </c>
      <c r="F9" s="72">
        <v>27</v>
      </c>
      <c r="G9" s="73">
        <v>30</v>
      </c>
      <c r="H9" s="73">
        <v>28</v>
      </c>
      <c r="I9" s="72">
        <v>27.5</v>
      </c>
      <c r="J9" s="72">
        <f t="shared" si="5"/>
        <v>169</v>
      </c>
      <c r="K9" s="74">
        <f t="shared" si="4"/>
        <v>28.166666666666668</v>
      </c>
      <c r="L9" s="72">
        <v>37</v>
      </c>
      <c r="M9" s="72">
        <v>36</v>
      </c>
      <c r="N9" s="72">
        <f t="shared" si="1"/>
        <v>73</v>
      </c>
      <c r="O9" s="74">
        <f t="shared" si="2"/>
        <v>27.375</v>
      </c>
      <c r="P9" s="73">
        <v>10</v>
      </c>
      <c r="Q9" s="73">
        <v>9</v>
      </c>
      <c r="R9" s="20">
        <v>8</v>
      </c>
      <c r="S9" s="20">
        <v>8.5</v>
      </c>
      <c r="T9" s="20">
        <f t="shared" si="0"/>
        <v>91.041666666666671</v>
      </c>
      <c r="U9" s="6">
        <f t="shared" si="3"/>
        <v>4</v>
      </c>
    </row>
    <row r="10" spans="1:22" ht="18" customHeight="1" x14ac:dyDescent="0.5">
      <c r="A10" s="10">
        <v>44</v>
      </c>
      <c r="B10" s="16">
        <v>602094</v>
      </c>
      <c r="C10" s="9" t="s">
        <v>49</v>
      </c>
      <c r="D10" s="72">
        <v>18</v>
      </c>
      <c r="E10" s="72">
        <v>21.5</v>
      </c>
      <c r="F10" s="72">
        <v>19</v>
      </c>
      <c r="G10" s="73">
        <v>27</v>
      </c>
      <c r="H10" s="73">
        <v>22</v>
      </c>
      <c r="I10" s="72">
        <v>26.5</v>
      </c>
      <c r="J10" s="72">
        <f t="shared" si="5"/>
        <v>134</v>
      </c>
      <c r="K10" s="74">
        <f t="shared" si="4"/>
        <v>22.333333333333336</v>
      </c>
      <c r="L10" s="72">
        <v>30</v>
      </c>
      <c r="M10" s="72">
        <v>35</v>
      </c>
      <c r="N10" s="72">
        <f t="shared" si="1"/>
        <v>65</v>
      </c>
      <c r="O10" s="74">
        <f t="shared" si="2"/>
        <v>24.375</v>
      </c>
      <c r="P10" s="73">
        <v>7</v>
      </c>
      <c r="Q10" s="73">
        <v>9</v>
      </c>
      <c r="R10" s="20">
        <v>8</v>
      </c>
      <c r="S10" s="20">
        <v>7.5</v>
      </c>
      <c r="T10" s="20">
        <f t="shared" si="0"/>
        <v>78.208333333333343</v>
      </c>
      <c r="U10" s="6">
        <f t="shared" si="3"/>
        <v>3.5</v>
      </c>
    </row>
    <row r="11" spans="1:22" ht="18" customHeight="1" x14ac:dyDescent="0.5">
      <c r="A11" s="10">
        <v>45</v>
      </c>
      <c r="B11" s="16">
        <v>602104</v>
      </c>
      <c r="C11" s="9" t="s">
        <v>50</v>
      </c>
      <c r="D11" s="72">
        <v>21.5</v>
      </c>
      <c r="E11" s="72">
        <v>23</v>
      </c>
      <c r="F11" s="72">
        <v>22</v>
      </c>
      <c r="G11" s="73">
        <v>18</v>
      </c>
      <c r="H11" s="73">
        <v>27</v>
      </c>
      <c r="I11" s="72">
        <v>23</v>
      </c>
      <c r="J11" s="72">
        <f t="shared" si="5"/>
        <v>134.5</v>
      </c>
      <c r="K11" s="74">
        <f t="shared" si="4"/>
        <v>22.416666666666668</v>
      </c>
      <c r="L11" s="72">
        <v>29</v>
      </c>
      <c r="M11" s="72">
        <v>27.5</v>
      </c>
      <c r="N11" s="72">
        <f t="shared" si="1"/>
        <v>56.5</v>
      </c>
      <c r="O11" s="74">
        <f t="shared" si="2"/>
        <v>21.1875</v>
      </c>
      <c r="P11" s="73">
        <v>7</v>
      </c>
      <c r="Q11" s="73">
        <v>8</v>
      </c>
      <c r="R11" s="20">
        <v>8</v>
      </c>
      <c r="S11" s="20">
        <v>7.5</v>
      </c>
      <c r="T11" s="20">
        <f t="shared" si="0"/>
        <v>74.104166666666671</v>
      </c>
      <c r="U11" s="6">
        <f t="shared" si="3"/>
        <v>3</v>
      </c>
    </row>
    <row r="12" spans="1:22" ht="18" customHeight="1" x14ac:dyDescent="0.5">
      <c r="A12" s="10">
        <v>46</v>
      </c>
      <c r="B12" s="16">
        <v>602105</v>
      </c>
      <c r="C12" s="9" t="s">
        <v>51</v>
      </c>
      <c r="D12" s="72">
        <v>26</v>
      </c>
      <c r="E12" s="72">
        <v>29</v>
      </c>
      <c r="F12" s="72">
        <v>26</v>
      </c>
      <c r="G12" s="73">
        <v>30</v>
      </c>
      <c r="H12" s="73">
        <v>25</v>
      </c>
      <c r="I12" s="72">
        <v>24</v>
      </c>
      <c r="J12" s="72">
        <f t="shared" si="5"/>
        <v>160</v>
      </c>
      <c r="K12" s="74">
        <f t="shared" si="4"/>
        <v>26.666666666666664</v>
      </c>
      <c r="L12" s="72">
        <v>36</v>
      </c>
      <c r="M12" s="72">
        <v>34</v>
      </c>
      <c r="N12" s="72">
        <f t="shared" si="1"/>
        <v>70</v>
      </c>
      <c r="O12" s="74">
        <f t="shared" si="2"/>
        <v>26.25</v>
      </c>
      <c r="P12" s="73">
        <v>9</v>
      </c>
      <c r="Q12" s="73">
        <v>9</v>
      </c>
      <c r="R12" s="20">
        <v>9</v>
      </c>
      <c r="S12" s="20">
        <v>9</v>
      </c>
      <c r="T12" s="20">
        <f t="shared" si="0"/>
        <v>88.916666666666657</v>
      </c>
      <c r="U12" s="6">
        <f t="shared" si="3"/>
        <v>4</v>
      </c>
    </row>
    <row r="13" spans="1:22" ht="18" customHeight="1" x14ac:dyDescent="0.5">
      <c r="A13" s="10">
        <v>47</v>
      </c>
      <c r="B13" s="16">
        <v>602111</v>
      </c>
      <c r="C13" s="9" t="s">
        <v>52</v>
      </c>
      <c r="D13" s="72">
        <v>21</v>
      </c>
      <c r="E13" s="72">
        <v>28</v>
      </c>
      <c r="F13" s="72">
        <v>21.5</v>
      </c>
      <c r="G13" s="73">
        <v>25</v>
      </c>
      <c r="H13" s="73">
        <v>25</v>
      </c>
      <c r="I13" s="72">
        <v>24</v>
      </c>
      <c r="J13" s="72">
        <f t="shared" si="5"/>
        <v>144.5</v>
      </c>
      <c r="K13" s="74">
        <f t="shared" si="4"/>
        <v>24.083333333333336</v>
      </c>
      <c r="L13" s="72">
        <v>37</v>
      </c>
      <c r="M13" s="72">
        <v>24</v>
      </c>
      <c r="N13" s="72">
        <f t="shared" si="1"/>
        <v>61</v>
      </c>
      <c r="O13" s="74">
        <f t="shared" si="2"/>
        <v>22.875</v>
      </c>
      <c r="P13" s="73">
        <v>9</v>
      </c>
      <c r="Q13" s="73">
        <v>9.5</v>
      </c>
      <c r="R13" s="20">
        <v>8</v>
      </c>
      <c r="S13" s="20">
        <v>8</v>
      </c>
      <c r="T13" s="20">
        <v>82</v>
      </c>
      <c r="U13" s="6">
        <f t="shared" si="3"/>
        <v>4</v>
      </c>
    </row>
    <row r="14" spans="1:22" ht="18" customHeight="1" x14ac:dyDescent="0.5">
      <c r="A14" s="10">
        <v>48</v>
      </c>
      <c r="B14" s="17">
        <v>602512</v>
      </c>
      <c r="C14" s="7" t="s">
        <v>53</v>
      </c>
      <c r="D14" s="72">
        <v>24</v>
      </c>
      <c r="E14" s="72">
        <v>27</v>
      </c>
      <c r="F14" s="72">
        <v>27</v>
      </c>
      <c r="G14" s="73">
        <v>26</v>
      </c>
      <c r="H14" s="73">
        <v>29</v>
      </c>
      <c r="I14" s="72">
        <v>21</v>
      </c>
      <c r="J14" s="72">
        <f t="shared" si="5"/>
        <v>154</v>
      </c>
      <c r="K14" s="74">
        <f t="shared" si="4"/>
        <v>25.666666666666664</v>
      </c>
      <c r="L14" s="72">
        <v>40</v>
      </c>
      <c r="M14" s="72">
        <v>35</v>
      </c>
      <c r="N14" s="72">
        <f t="shared" si="1"/>
        <v>75</v>
      </c>
      <c r="O14" s="74">
        <f t="shared" si="2"/>
        <v>28.125</v>
      </c>
      <c r="P14" s="73">
        <v>10</v>
      </c>
      <c r="Q14" s="73">
        <v>10</v>
      </c>
      <c r="R14" s="20">
        <v>10</v>
      </c>
      <c r="S14" s="20">
        <v>10</v>
      </c>
      <c r="T14" s="20">
        <f t="shared" si="0"/>
        <v>93.791666666666657</v>
      </c>
      <c r="U14" s="6">
        <f t="shared" si="3"/>
        <v>4</v>
      </c>
    </row>
    <row r="15" spans="1:22" ht="18" customHeight="1" x14ac:dyDescent="0.5">
      <c r="A15" s="10">
        <v>49</v>
      </c>
      <c r="B15" s="17">
        <v>602509</v>
      </c>
      <c r="C15" s="7" t="s">
        <v>54</v>
      </c>
      <c r="D15" s="72">
        <v>28.5</v>
      </c>
      <c r="E15" s="72">
        <v>30</v>
      </c>
      <c r="F15" s="72">
        <v>27</v>
      </c>
      <c r="G15" s="73">
        <v>29</v>
      </c>
      <c r="H15" s="73">
        <v>28</v>
      </c>
      <c r="I15" s="72">
        <v>26</v>
      </c>
      <c r="J15" s="72">
        <f t="shared" si="5"/>
        <v>168.5</v>
      </c>
      <c r="K15" s="74">
        <f t="shared" si="4"/>
        <v>28.083333333333332</v>
      </c>
      <c r="L15" s="72">
        <v>38</v>
      </c>
      <c r="M15" s="72">
        <v>35.5</v>
      </c>
      <c r="N15" s="72">
        <f t="shared" si="1"/>
        <v>73.5</v>
      </c>
      <c r="O15" s="74">
        <f t="shared" si="2"/>
        <v>27.5625</v>
      </c>
      <c r="P15" s="73">
        <v>8</v>
      </c>
      <c r="Q15" s="73">
        <v>8</v>
      </c>
      <c r="R15" s="20">
        <v>6</v>
      </c>
      <c r="S15" s="20">
        <v>8</v>
      </c>
      <c r="T15" s="20">
        <f t="shared" si="0"/>
        <v>85.645833333333329</v>
      </c>
      <c r="U15" s="6">
        <f t="shared" si="3"/>
        <v>4</v>
      </c>
    </row>
    <row r="16" spans="1:22" ht="18" customHeight="1" x14ac:dyDescent="0.5">
      <c r="A16" s="10">
        <v>50</v>
      </c>
      <c r="B16" s="17">
        <v>602511</v>
      </c>
      <c r="C16" s="7" t="s">
        <v>55</v>
      </c>
      <c r="D16" s="72">
        <v>22</v>
      </c>
      <c r="E16" s="72">
        <v>25</v>
      </c>
      <c r="F16" s="72">
        <v>23</v>
      </c>
      <c r="G16" s="73">
        <v>28.5</v>
      </c>
      <c r="H16" s="73">
        <v>28</v>
      </c>
      <c r="I16" s="72">
        <v>25</v>
      </c>
      <c r="J16" s="72">
        <f t="shared" si="5"/>
        <v>151.5</v>
      </c>
      <c r="K16" s="74">
        <f t="shared" si="4"/>
        <v>25.25</v>
      </c>
      <c r="L16" s="72">
        <v>32</v>
      </c>
      <c r="M16" s="72">
        <v>31</v>
      </c>
      <c r="N16" s="72">
        <f t="shared" si="1"/>
        <v>63</v>
      </c>
      <c r="O16" s="74">
        <f t="shared" si="2"/>
        <v>23.625</v>
      </c>
      <c r="P16" s="73">
        <v>8</v>
      </c>
      <c r="Q16" s="73">
        <v>9</v>
      </c>
      <c r="R16" s="20">
        <v>8</v>
      </c>
      <c r="S16" s="20">
        <v>9</v>
      </c>
      <c r="T16" s="20">
        <f t="shared" si="0"/>
        <v>82.875</v>
      </c>
      <c r="U16" s="6">
        <f t="shared" si="3"/>
        <v>4</v>
      </c>
    </row>
    <row r="17" spans="1:21" ht="18" customHeight="1" x14ac:dyDescent="0.5">
      <c r="A17" s="10">
        <v>51</v>
      </c>
      <c r="B17" s="18">
        <v>602513</v>
      </c>
      <c r="C17" s="8" t="s">
        <v>56</v>
      </c>
      <c r="D17" s="72">
        <v>18</v>
      </c>
      <c r="E17" s="72">
        <v>20.5</v>
      </c>
      <c r="F17" s="72">
        <v>25</v>
      </c>
      <c r="G17" s="73">
        <v>17.5</v>
      </c>
      <c r="H17" s="73">
        <v>18</v>
      </c>
      <c r="I17" s="72">
        <v>22</v>
      </c>
      <c r="J17" s="72">
        <f t="shared" si="5"/>
        <v>121</v>
      </c>
      <c r="K17" s="74">
        <f t="shared" si="4"/>
        <v>20.166666666666668</v>
      </c>
      <c r="L17" s="72">
        <v>33</v>
      </c>
      <c r="M17" s="72">
        <v>30</v>
      </c>
      <c r="N17" s="72">
        <f t="shared" si="1"/>
        <v>63</v>
      </c>
      <c r="O17" s="74">
        <f t="shared" si="2"/>
        <v>23.625</v>
      </c>
      <c r="P17" s="73">
        <v>7</v>
      </c>
      <c r="Q17" s="73">
        <v>8</v>
      </c>
      <c r="R17" s="20">
        <v>7</v>
      </c>
      <c r="S17" s="20">
        <v>7</v>
      </c>
      <c r="T17" s="20">
        <f t="shared" si="0"/>
        <v>72.791666666666671</v>
      </c>
      <c r="U17" s="6">
        <f t="shared" si="3"/>
        <v>3</v>
      </c>
    </row>
    <row r="18" spans="1:21" ht="18" customHeight="1" x14ac:dyDescent="0.5">
      <c r="A18" s="10">
        <v>52</v>
      </c>
      <c r="B18" s="16">
        <v>602005</v>
      </c>
      <c r="C18" s="9" t="s">
        <v>57</v>
      </c>
      <c r="D18" s="72">
        <v>28</v>
      </c>
      <c r="E18" s="72">
        <v>27.5</v>
      </c>
      <c r="F18" s="72">
        <v>25</v>
      </c>
      <c r="G18" s="73">
        <v>25</v>
      </c>
      <c r="H18" s="73">
        <v>27</v>
      </c>
      <c r="I18" s="72">
        <v>27</v>
      </c>
      <c r="J18" s="72">
        <f t="shared" si="5"/>
        <v>159.5</v>
      </c>
      <c r="K18" s="74">
        <f t="shared" si="4"/>
        <v>26.583333333333332</v>
      </c>
      <c r="L18" s="72">
        <v>38</v>
      </c>
      <c r="M18" s="72">
        <v>34.5</v>
      </c>
      <c r="N18" s="72">
        <f t="shared" si="1"/>
        <v>72.5</v>
      </c>
      <c r="O18" s="74">
        <f t="shared" si="2"/>
        <v>27.1875</v>
      </c>
      <c r="P18" s="73">
        <v>9</v>
      </c>
      <c r="Q18" s="73">
        <v>9</v>
      </c>
      <c r="R18" s="20">
        <v>9</v>
      </c>
      <c r="S18" s="20">
        <v>10</v>
      </c>
      <c r="T18" s="20">
        <f t="shared" si="0"/>
        <v>90.770833333333329</v>
      </c>
      <c r="U18" s="6">
        <f t="shared" si="3"/>
        <v>4</v>
      </c>
    </row>
    <row r="19" spans="1:21" ht="18" customHeight="1" x14ac:dyDescent="0.5">
      <c r="A19" s="10">
        <v>53</v>
      </c>
      <c r="B19" s="16">
        <v>602009</v>
      </c>
      <c r="C19" s="9" t="s">
        <v>58</v>
      </c>
      <c r="D19" s="72">
        <v>29</v>
      </c>
      <c r="E19" s="72">
        <v>26</v>
      </c>
      <c r="F19" s="72">
        <v>25</v>
      </c>
      <c r="G19" s="73">
        <v>29</v>
      </c>
      <c r="H19" s="73">
        <v>28</v>
      </c>
      <c r="I19" s="72">
        <v>26.5</v>
      </c>
      <c r="J19" s="72">
        <f t="shared" si="5"/>
        <v>163.5</v>
      </c>
      <c r="K19" s="74">
        <f t="shared" si="4"/>
        <v>27.25</v>
      </c>
      <c r="L19" s="72">
        <v>35</v>
      </c>
      <c r="M19" s="72">
        <v>35</v>
      </c>
      <c r="N19" s="72">
        <f t="shared" si="1"/>
        <v>70</v>
      </c>
      <c r="O19" s="74">
        <f t="shared" si="2"/>
        <v>26.25</v>
      </c>
      <c r="P19" s="73">
        <v>9</v>
      </c>
      <c r="Q19" s="73">
        <v>9.5</v>
      </c>
      <c r="R19" s="20">
        <v>8</v>
      </c>
      <c r="S19" s="20">
        <v>9</v>
      </c>
      <c r="T19" s="20">
        <f t="shared" si="0"/>
        <v>89</v>
      </c>
      <c r="U19" s="6">
        <f t="shared" si="3"/>
        <v>4</v>
      </c>
    </row>
    <row r="20" spans="1:21" ht="18" customHeight="1" x14ac:dyDescent="0.5">
      <c r="A20" s="10">
        <v>54</v>
      </c>
      <c r="B20" s="16">
        <v>602029</v>
      </c>
      <c r="C20" s="9" t="s">
        <v>59</v>
      </c>
      <c r="D20" s="72">
        <v>17.5</v>
      </c>
      <c r="E20" s="72">
        <v>23</v>
      </c>
      <c r="F20" s="72">
        <v>18</v>
      </c>
      <c r="G20" s="73">
        <v>24</v>
      </c>
      <c r="H20" s="73">
        <v>18</v>
      </c>
      <c r="I20" s="72">
        <v>17.5</v>
      </c>
      <c r="J20" s="72">
        <f t="shared" si="5"/>
        <v>118</v>
      </c>
      <c r="K20" s="74">
        <f t="shared" si="4"/>
        <v>19.666666666666668</v>
      </c>
      <c r="L20" s="72">
        <v>24</v>
      </c>
      <c r="M20" s="72">
        <v>23.5</v>
      </c>
      <c r="N20" s="72">
        <f t="shared" si="1"/>
        <v>47.5</v>
      </c>
      <c r="O20" s="74">
        <f t="shared" si="2"/>
        <v>17.8125</v>
      </c>
      <c r="P20" s="73">
        <v>9</v>
      </c>
      <c r="Q20" s="73">
        <v>9.5</v>
      </c>
      <c r="R20" s="20">
        <v>8</v>
      </c>
      <c r="S20" s="20">
        <v>9</v>
      </c>
      <c r="T20" s="20">
        <f t="shared" si="0"/>
        <v>72.979166666666671</v>
      </c>
      <c r="U20" s="6">
        <f t="shared" si="3"/>
        <v>3</v>
      </c>
    </row>
    <row r="21" spans="1:21" ht="18" customHeight="1" x14ac:dyDescent="0.5">
      <c r="A21" s="10">
        <v>55</v>
      </c>
      <c r="B21" s="16">
        <v>602033</v>
      </c>
      <c r="C21" s="9" t="s">
        <v>60</v>
      </c>
      <c r="D21" s="72">
        <v>17.5</v>
      </c>
      <c r="E21" s="72">
        <v>24</v>
      </c>
      <c r="F21" s="72">
        <v>18.5</v>
      </c>
      <c r="G21" s="73">
        <v>29</v>
      </c>
      <c r="H21" s="73">
        <v>23</v>
      </c>
      <c r="I21" s="72">
        <v>18</v>
      </c>
      <c r="J21" s="72">
        <f t="shared" si="5"/>
        <v>130</v>
      </c>
      <c r="K21" s="74">
        <f t="shared" si="4"/>
        <v>21.666666666666668</v>
      </c>
      <c r="L21" s="72">
        <v>36</v>
      </c>
      <c r="M21" s="72">
        <v>26</v>
      </c>
      <c r="N21" s="72">
        <f t="shared" si="1"/>
        <v>62</v>
      </c>
      <c r="O21" s="74">
        <f t="shared" si="2"/>
        <v>23.25</v>
      </c>
      <c r="P21" s="73">
        <v>8</v>
      </c>
      <c r="Q21" s="73">
        <v>8</v>
      </c>
      <c r="R21" s="20">
        <v>8</v>
      </c>
      <c r="S21" s="20">
        <v>8</v>
      </c>
      <c r="T21" s="20">
        <f t="shared" si="0"/>
        <v>76.916666666666671</v>
      </c>
      <c r="U21" s="6">
        <f t="shared" si="3"/>
        <v>3.5</v>
      </c>
    </row>
    <row r="22" spans="1:21" ht="18" customHeight="1" x14ac:dyDescent="0.5">
      <c r="A22" s="10">
        <v>56</v>
      </c>
      <c r="B22" s="16">
        <v>602035</v>
      </c>
      <c r="C22" s="9" t="s">
        <v>61</v>
      </c>
      <c r="D22" s="72">
        <v>27</v>
      </c>
      <c r="E22" s="72">
        <v>27</v>
      </c>
      <c r="F22" s="72">
        <v>24</v>
      </c>
      <c r="G22" s="73">
        <v>30</v>
      </c>
      <c r="H22" s="73">
        <v>27</v>
      </c>
      <c r="I22" s="72">
        <v>27</v>
      </c>
      <c r="J22" s="72">
        <f t="shared" si="5"/>
        <v>162</v>
      </c>
      <c r="K22" s="74">
        <f t="shared" si="4"/>
        <v>27</v>
      </c>
      <c r="L22" s="72">
        <v>39</v>
      </c>
      <c r="M22" s="72">
        <v>38</v>
      </c>
      <c r="N22" s="72">
        <f t="shared" si="1"/>
        <v>77</v>
      </c>
      <c r="O22" s="74">
        <f t="shared" si="2"/>
        <v>28.875</v>
      </c>
      <c r="P22" s="73">
        <v>10</v>
      </c>
      <c r="Q22" s="73">
        <v>9</v>
      </c>
      <c r="R22" s="20">
        <v>9</v>
      </c>
      <c r="S22" s="20">
        <v>9</v>
      </c>
      <c r="T22" s="20">
        <f t="shared" si="0"/>
        <v>92.875</v>
      </c>
      <c r="U22" s="6">
        <f t="shared" si="3"/>
        <v>4</v>
      </c>
    </row>
    <row r="23" spans="1:21" ht="18" customHeight="1" x14ac:dyDescent="0.5">
      <c r="A23" s="10">
        <v>57</v>
      </c>
      <c r="B23" s="16">
        <v>602041</v>
      </c>
      <c r="C23" s="9" t="s">
        <v>62</v>
      </c>
      <c r="D23" s="72">
        <v>23.5</v>
      </c>
      <c r="E23" s="72">
        <v>28</v>
      </c>
      <c r="F23" s="72">
        <v>22</v>
      </c>
      <c r="G23" s="73">
        <v>29</v>
      </c>
      <c r="H23" s="73">
        <v>29</v>
      </c>
      <c r="I23" s="72">
        <v>29</v>
      </c>
      <c r="J23" s="72">
        <f t="shared" si="5"/>
        <v>160.5</v>
      </c>
      <c r="K23" s="74">
        <f t="shared" si="4"/>
        <v>26.75</v>
      </c>
      <c r="L23" s="72">
        <v>34</v>
      </c>
      <c r="M23" s="72">
        <v>33</v>
      </c>
      <c r="N23" s="72">
        <f t="shared" si="1"/>
        <v>67</v>
      </c>
      <c r="O23" s="74">
        <f t="shared" si="2"/>
        <v>25.125</v>
      </c>
      <c r="P23" s="73">
        <v>10</v>
      </c>
      <c r="Q23" s="73">
        <v>9.5</v>
      </c>
      <c r="R23" s="20">
        <v>8</v>
      </c>
      <c r="S23" s="20">
        <v>9.5</v>
      </c>
      <c r="T23" s="20">
        <f t="shared" si="0"/>
        <v>88.875</v>
      </c>
      <c r="U23" s="6">
        <f t="shared" si="3"/>
        <v>4</v>
      </c>
    </row>
    <row r="24" spans="1:21" ht="18" customHeight="1" x14ac:dyDescent="0.5">
      <c r="A24" s="10">
        <v>58</v>
      </c>
      <c r="B24" s="16">
        <v>602063</v>
      </c>
      <c r="C24" s="9" t="s">
        <v>63</v>
      </c>
      <c r="D24" s="72">
        <v>23</v>
      </c>
      <c r="E24" s="72">
        <v>26.5</v>
      </c>
      <c r="F24" s="72">
        <v>22.5</v>
      </c>
      <c r="G24" s="73">
        <v>27</v>
      </c>
      <c r="H24" s="73">
        <v>29</v>
      </c>
      <c r="I24" s="72">
        <v>24</v>
      </c>
      <c r="J24" s="72">
        <f t="shared" si="5"/>
        <v>152</v>
      </c>
      <c r="K24" s="74">
        <f t="shared" si="4"/>
        <v>25.333333333333332</v>
      </c>
      <c r="L24" s="72">
        <v>39</v>
      </c>
      <c r="M24" s="72">
        <v>36</v>
      </c>
      <c r="N24" s="72">
        <f t="shared" si="1"/>
        <v>75</v>
      </c>
      <c r="O24" s="74">
        <f t="shared" si="2"/>
        <v>28.125</v>
      </c>
      <c r="P24" s="73">
        <v>10</v>
      </c>
      <c r="Q24" s="73">
        <v>9.5</v>
      </c>
      <c r="R24" s="20">
        <v>8</v>
      </c>
      <c r="S24" s="20">
        <v>9.5</v>
      </c>
      <c r="T24" s="20">
        <f t="shared" si="0"/>
        <v>90.458333333333329</v>
      </c>
      <c r="U24" s="6">
        <f t="shared" si="3"/>
        <v>4</v>
      </c>
    </row>
    <row r="25" spans="1:21" ht="18" customHeight="1" x14ac:dyDescent="0.5">
      <c r="A25" s="10">
        <v>59</v>
      </c>
      <c r="B25" s="16">
        <v>602070</v>
      </c>
      <c r="C25" s="9" t="s">
        <v>64</v>
      </c>
      <c r="D25" s="72">
        <v>30</v>
      </c>
      <c r="E25" s="72">
        <v>29.5</v>
      </c>
      <c r="F25" s="72">
        <v>25</v>
      </c>
      <c r="G25" s="73">
        <v>30</v>
      </c>
      <c r="H25" s="73">
        <v>28</v>
      </c>
      <c r="I25" s="72">
        <v>30</v>
      </c>
      <c r="J25" s="72">
        <f t="shared" si="5"/>
        <v>172.5</v>
      </c>
      <c r="K25" s="74">
        <f t="shared" si="4"/>
        <v>28.75</v>
      </c>
      <c r="L25" s="72">
        <v>40</v>
      </c>
      <c r="M25" s="72">
        <v>33</v>
      </c>
      <c r="N25" s="72">
        <f t="shared" si="1"/>
        <v>73</v>
      </c>
      <c r="O25" s="74">
        <f t="shared" si="2"/>
        <v>27.375</v>
      </c>
      <c r="P25" s="73">
        <v>10</v>
      </c>
      <c r="Q25" s="73">
        <v>9.5</v>
      </c>
      <c r="R25" s="20">
        <v>8</v>
      </c>
      <c r="S25" s="20">
        <v>9</v>
      </c>
      <c r="T25" s="20">
        <f t="shared" si="0"/>
        <v>92.625</v>
      </c>
      <c r="U25" s="6">
        <f t="shared" si="3"/>
        <v>4</v>
      </c>
    </row>
    <row r="26" spans="1:21" ht="18" customHeight="1" x14ac:dyDescent="0.5">
      <c r="A26" s="10">
        <v>60</v>
      </c>
      <c r="B26" s="16">
        <v>602101</v>
      </c>
      <c r="C26" s="9" t="s">
        <v>65</v>
      </c>
      <c r="D26" s="72">
        <v>28</v>
      </c>
      <c r="E26" s="72">
        <v>28</v>
      </c>
      <c r="F26" s="72">
        <v>20</v>
      </c>
      <c r="G26" s="73">
        <v>25</v>
      </c>
      <c r="H26" s="73">
        <v>25</v>
      </c>
      <c r="I26" s="72">
        <v>21</v>
      </c>
      <c r="J26" s="72">
        <f t="shared" si="5"/>
        <v>147</v>
      </c>
      <c r="K26" s="74">
        <f t="shared" si="4"/>
        <v>24.5</v>
      </c>
      <c r="L26" s="72">
        <v>36</v>
      </c>
      <c r="M26" s="72">
        <v>29</v>
      </c>
      <c r="N26" s="72">
        <f t="shared" si="1"/>
        <v>65</v>
      </c>
      <c r="O26" s="74">
        <f t="shared" si="2"/>
        <v>24.375</v>
      </c>
      <c r="P26" s="73">
        <v>10</v>
      </c>
      <c r="Q26" s="73">
        <v>9</v>
      </c>
      <c r="R26" s="20">
        <v>8.5</v>
      </c>
      <c r="S26" s="20">
        <v>10</v>
      </c>
      <c r="T26" s="20">
        <f t="shared" si="0"/>
        <v>86.375</v>
      </c>
      <c r="U26" s="6">
        <f t="shared" si="3"/>
        <v>4</v>
      </c>
    </row>
    <row r="27" spans="1:21" ht="18" customHeight="1" x14ac:dyDescent="0.5">
      <c r="A27" s="10">
        <v>61</v>
      </c>
      <c r="B27" s="16">
        <v>602106</v>
      </c>
      <c r="C27" s="9" t="s">
        <v>66</v>
      </c>
      <c r="D27" s="72">
        <v>23</v>
      </c>
      <c r="E27" s="72">
        <v>25</v>
      </c>
      <c r="F27" s="72">
        <v>19.5</v>
      </c>
      <c r="G27" s="73">
        <v>27</v>
      </c>
      <c r="H27" s="73">
        <v>22</v>
      </c>
      <c r="I27" s="72">
        <v>23</v>
      </c>
      <c r="J27" s="72">
        <f t="shared" si="5"/>
        <v>139.5</v>
      </c>
      <c r="K27" s="74">
        <f t="shared" si="4"/>
        <v>23.25</v>
      </c>
      <c r="L27" s="72">
        <v>29.5</v>
      </c>
      <c r="M27" s="72">
        <v>23.5</v>
      </c>
      <c r="N27" s="72">
        <f t="shared" si="1"/>
        <v>53</v>
      </c>
      <c r="O27" s="74">
        <f t="shared" si="2"/>
        <v>19.875</v>
      </c>
      <c r="P27" s="73">
        <v>10</v>
      </c>
      <c r="Q27" s="73">
        <v>9.5</v>
      </c>
      <c r="R27" s="20">
        <v>8.5</v>
      </c>
      <c r="S27" s="20">
        <v>9</v>
      </c>
      <c r="T27" s="20">
        <f t="shared" si="0"/>
        <v>80.125</v>
      </c>
      <c r="U27" s="6">
        <f t="shared" si="3"/>
        <v>4</v>
      </c>
    </row>
    <row r="28" spans="1:21" ht="18" customHeight="1" x14ac:dyDescent="0.5">
      <c r="A28" s="10">
        <v>62</v>
      </c>
      <c r="B28" s="16">
        <v>602107</v>
      </c>
      <c r="C28" s="9" t="s">
        <v>67</v>
      </c>
      <c r="D28" s="72">
        <v>21</v>
      </c>
      <c r="E28" s="72">
        <v>28.5</v>
      </c>
      <c r="F28" s="72">
        <v>25</v>
      </c>
      <c r="G28" s="73">
        <v>25</v>
      </c>
      <c r="H28" s="73">
        <v>28</v>
      </c>
      <c r="I28" s="72">
        <v>24</v>
      </c>
      <c r="J28" s="72">
        <f t="shared" si="5"/>
        <v>151.5</v>
      </c>
      <c r="K28" s="74">
        <f t="shared" si="4"/>
        <v>25.25</v>
      </c>
      <c r="L28" s="72">
        <v>38</v>
      </c>
      <c r="M28" s="72">
        <v>32</v>
      </c>
      <c r="N28" s="72">
        <f t="shared" si="1"/>
        <v>70</v>
      </c>
      <c r="O28" s="74">
        <f t="shared" si="2"/>
        <v>26.25</v>
      </c>
      <c r="P28" s="73">
        <v>10</v>
      </c>
      <c r="Q28" s="73">
        <v>9.5</v>
      </c>
      <c r="R28" s="20">
        <v>8.5</v>
      </c>
      <c r="S28" s="20">
        <v>9.5</v>
      </c>
      <c r="T28" s="20">
        <f t="shared" si="0"/>
        <v>89</v>
      </c>
      <c r="U28" s="6">
        <f t="shared" si="3"/>
        <v>4</v>
      </c>
    </row>
    <row r="29" spans="1:21" ht="18" customHeight="1" x14ac:dyDescent="0.5">
      <c r="A29" s="10">
        <v>63</v>
      </c>
      <c r="B29" s="16">
        <v>602117</v>
      </c>
      <c r="C29" s="9" t="s">
        <v>68</v>
      </c>
      <c r="D29" s="72">
        <v>18</v>
      </c>
      <c r="E29" s="72">
        <v>28.5</v>
      </c>
      <c r="F29" s="72">
        <v>27</v>
      </c>
      <c r="G29" s="73">
        <v>25</v>
      </c>
      <c r="H29" s="73">
        <v>21</v>
      </c>
      <c r="I29" s="72">
        <v>18</v>
      </c>
      <c r="J29" s="72">
        <f t="shared" si="5"/>
        <v>137.5</v>
      </c>
      <c r="K29" s="74">
        <f t="shared" si="4"/>
        <v>22.916666666666664</v>
      </c>
      <c r="L29" s="72">
        <v>34</v>
      </c>
      <c r="M29" s="72">
        <v>29</v>
      </c>
      <c r="N29" s="72">
        <f t="shared" si="1"/>
        <v>63</v>
      </c>
      <c r="O29" s="74">
        <f t="shared" si="2"/>
        <v>23.625</v>
      </c>
      <c r="P29" s="73">
        <v>10</v>
      </c>
      <c r="Q29" s="73">
        <v>8</v>
      </c>
      <c r="R29" s="20">
        <v>8.5</v>
      </c>
      <c r="S29" s="20">
        <v>9.5</v>
      </c>
      <c r="T29" s="20">
        <f t="shared" si="0"/>
        <v>82.541666666666657</v>
      </c>
      <c r="U29" s="6">
        <f t="shared" si="3"/>
        <v>4</v>
      </c>
    </row>
    <row r="30" spans="1:21" ht="18" customHeight="1" x14ac:dyDescent="0.5">
      <c r="A30" s="10">
        <v>64</v>
      </c>
      <c r="B30" s="19">
        <v>602501</v>
      </c>
      <c r="C30" s="11" t="s">
        <v>69</v>
      </c>
      <c r="D30" s="72">
        <v>22</v>
      </c>
      <c r="E30" s="72">
        <v>28.5</v>
      </c>
      <c r="F30" s="72">
        <v>26</v>
      </c>
      <c r="G30" s="73">
        <v>29</v>
      </c>
      <c r="H30" s="73">
        <v>21</v>
      </c>
      <c r="I30" s="72">
        <v>23</v>
      </c>
      <c r="J30" s="72">
        <f t="shared" si="5"/>
        <v>149.5</v>
      </c>
      <c r="K30" s="74">
        <f t="shared" si="4"/>
        <v>24.916666666666668</v>
      </c>
      <c r="L30" s="72">
        <v>35.5</v>
      </c>
      <c r="M30" s="72">
        <v>33</v>
      </c>
      <c r="N30" s="72">
        <f t="shared" si="1"/>
        <v>68.5</v>
      </c>
      <c r="O30" s="74">
        <f t="shared" si="2"/>
        <v>25.6875</v>
      </c>
      <c r="P30" s="73">
        <v>9</v>
      </c>
      <c r="Q30" s="73">
        <v>9</v>
      </c>
      <c r="R30" s="20">
        <v>8.5</v>
      </c>
      <c r="S30" s="20">
        <v>9</v>
      </c>
      <c r="T30" s="20">
        <f t="shared" si="0"/>
        <v>86.104166666666671</v>
      </c>
      <c r="U30" s="6">
        <f t="shared" si="3"/>
        <v>4</v>
      </c>
    </row>
    <row r="31" spans="1:21" ht="18" customHeight="1" x14ac:dyDescent="0.5">
      <c r="A31" s="10">
        <v>65</v>
      </c>
      <c r="B31" s="19">
        <v>602502</v>
      </c>
      <c r="C31" s="11" t="s">
        <v>70</v>
      </c>
      <c r="D31" s="72">
        <v>25</v>
      </c>
      <c r="E31" s="72">
        <v>28</v>
      </c>
      <c r="F31" s="72">
        <v>21.5</v>
      </c>
      <c r="G31" s="73">
        <v>28</v>
      </c>
      <c r="H31" s="73">
        <v>26</v>
      </c>
      <c r="I31" s="72">
        <v>19</v>
      </c>
      <c r="J31" s="72">
        <f t="shared" si="5"/>
        <v>147.5</v>
      </c>
      <c r="K31" s="74">
        <f t="shared" si="4"/>
        <v>24.583333333333332</v>
      </c>
      <c r="L31" s="72">
        <v>32</v>
      </c>
      <c r="M31" s="72">
        <v>26</v>
      </c>
      <c r="N31" s="72">
        <f t="shared" si="1"/>
        <v>58</v>
      </c>
      <c r="O31" s="74">
        <f t="shared" si="2"/>
        <v>21.75</v>
      </c>
      <c r="P31" s="73">
        <v>9</v>
      </c>
      <c r="Q31" s="73">
        <v>9</v>
      </c>
      <c r="R31" s="20">
        <v>8</v>
      </c>
      <c r="S31" s="20">
        <v>9</v>
      </c>
      <c r="T31" s="20">
        <f t="shared" si="0"/>
        <v>81.333333333333329</v>
      </c>
      <c r="U31" s="6">
        <f t="shared" si="3"/>
        <v>4</v>
      </c>
    </row>
    <row r="32" spans="1:21" ht="18" customHeight="1" x14ac:dyDescent="0.5">
      <c r="A32" s="10">
        <v>66</v>
      </c>
      <c r="B32" s="19">
        <v>602504</v>
      </c>
      <c r="C32" s="11" t="s">
        <v>71</v>
      </c>
      <c r="D32" s="72">
        <v>17.5</v>
      </c>
      <c r="E32" s="72">
        <v>22</v>
      </c>
      <c r="F32" s="72">
        <v>23.5</v>
      </c>
      <c r="G32" s="73">
        <v>14</v>
      </c>
      <c r="H32" s="73">
        <v>18</v>
      </c>
      <c r="I32" s="72">
        <v>18</v>
      </c>
      <c r="J32" s="72">
        <f t="shared" si="5"/>
        <v>113</v>
      </c>
      <c r="K32" s="74">
        <f t="shared" si="4"/>
        <v>18.833333333333332</v>
      </c>
      <c r="L32" s="72">
        <v>25.5</v>
      </c>
      <c r="M32" s="72">
        <v>25</v>
      </c>
      <c r="N32" s="72">
        <f t="shared" si="1"/>
        <v>50.5</v>
      </c>
      <c r="O32" s="74">
        <f t="shared" si="2"/>
        <v>18.9375</v>
      </c>
      <c r="P32" s="73">
        <v>9</v>
      </c>
      <c r="Q32" s="73">
        <v>9</v>
      </c>
      <c r="R32" s="20">
        <v>8</v>
      </c>
      <c r="S32" s="20">
        <v>9.5</v>
      </c>
      <c r="T32" s="20">
        <f t="shared" si="0"/>
        <v>73.270833333333329</v>
      </c>
      <c r="U32" s="6">
        <f t="shared" si="3"/>
        <v>3</v>
      </c>
    </row>
    <row r="33" spans="1:21" ht="18" customHeight="1" x14ac:dyDescent="0.5">
      <c r="A33" s="10">
        <v>67</v>
      </c>
      <c r="B33" s="19">
        <v>602507</v>
      </c>
      <c r="C33" s="11" t="s">
        <v>72</v>
      </c>
      <c r="D33" s="72">
        <v>19</v>
      </c>
      <c r="E33" s="72">
        <v>27</v>
      </c>
      <c r="F33" s="72">
        <v>20</v>
      </c>
      <c r="G33" s="73">
        <v>22</v>
      </c>
      <c r="H33" s="73">
        <v>25</v>
      </c>
      <c r="I33" s="72">
        <v>22</v>
      </c>
      <c r="J33" s="72">
        <f t="shared" si="5"/>
        <v>135</v>
      </c>
      <c r="K33" s="74">
        <f t="shared" si="4"/>
        <v>22.5</v>
      </c>
      <c r="L33" s="72">
        <v>36</v>
      </c>
      <c r="M33" s="72">
        <v>33</v>
      </c>
      <c r="N33" s="72">
        <f t="shared" si="1"/>
        <v>69</v>
      </c>
      <c r="O33" s="74">
        <f t="shared" si="2"/>
        <v>25.875</v>
      </c>
      <c r="P33" s="73">
        <v>9</v>
      </c>
      <c r="Q33" s="73">
        <v>9</v>
      </c>
      <c r="R33" s="20">
        <v>8</v>
      </c>
      <c r="S33" s="20">
        <v>8.5</v>
      </c>
      <c r="T33" s="20">
        <f t="shared" si="0"/>
        <v>82.875</v>
      </c>
      <c r="U33" s="6">
        <f t="shared" si="3"/>
        <v>4</v>
      </c>
    </row>
    <row r="34" spans="1:21" x14ac:dyDescent="0.5">
      <c r="C34" s="79" t="s">
        <v>4</v>
      </c>
      <c r="D34" s="73">
        <v>4</v>
      </c>
      <c r="E34" s="72">
        <v>3.5</v>
      </c>
      <c r="F34" s="73">
        <v>3</v>
      </c>
      <c r="G34" s="72">
        <v>2.5</v>
      </c>
      <c r="H34" s="73">
        <v>2</v>
      </c>
      <c r="I34" s="72">
        <v>1.5</v>
      </c>
      <c r="J34" s="73">
        <v>1</v>
      </c>
      <c r="K34" s="72">
        <v>4</v>
      </c>
      <c r="L34" s="72">
        <v>3.5</v>
      </c>
      <c r="M34" s="72">
        <v>3</v>
      </c>
      <c r="N34" s="72">
        <v>2.5</v>
      </c>
      <c r="O34" s="75">
        <v>2</v>
      </c>
      <c r="P34" s="76">
        <v>1.5</v>
      </c>
      <c r="Q34" s="77">
        <v>1</v>
      </c>
      <c r="R34" s="46">
        <v>0</v>
      </c>
      <c r="S34" s="21"/>
    </row>
    <row r="35" spans="1:21" x14ac:dyDescent="0.5">
      <c r="C35" s="79" t="s">
        <v>5</v>
      </c>
      <c r="D35" s="12">
        <f>COUNTIF(U3:U33,"4")</f>
        <v>25</v>
      </c>
      <c r="E35" s="12">
        <f>COUNTIF(U3:U33,"3.5")</f>
        <v>2</v>
      </c>
      <c r="F35" s="12">
        <f>COUNTIF(U3:U33,"3")</f>
        <v>4</v>
      </c>
      <c r="G35" s="12">
        <f>COUNTIF(U3:U33,"2.5")</f>
        <v>0</v>
      </c>
      <c r="H35" s="12">
        <f>COUNTIF(U3:U33,"2")</f>
        <v>0</v>
      </c>
      <c r="I35" s="12">
        <f>COUNTIF(U3:U33,"1.5")</f>
        <v>0</v>
      </c>
      <c r="J35" s="12">
        <f>COUNTIF(U3:U33,"1")</f>
        <v>0</v>
      </c>
      <c r="K35" s="12">
        <f>COUNTIF($U$3:$U$33,"4")</f>
        <v>25</v>
      </c>
      <c r="L35" s="12">
        <f>COUNTIF($U$3:$U$33,"3.5")</f>
        <v>2</v>
      </c>
      <c r="M35" s="12">
        <f>COUNTIF($U$3:$U$33,"3")</f>
        <v>4</v>
      </c>
      <c r="N35" s="12">
        <f>COUNTIF($U$3:$U$33,"2.5")</f>
        <v>0</v>
      </c>
      <c r="O35" s="12">
        <f>COUNTIF($U$3:$U$33,"2")</f>
        <v>0</v>
      </c>
      <c r="P35" s="12">
        <f>COUNTIF($U$3:$U$33,"1.5")</f>
        <v>0</v>
      </c>
      <c r="Q35" s="12">
        <f>COUNTIF($U$3:$U$33,"1")</f>
        <v>0</v>
      </c>
      <c r="R35" s="2">
        <f>COUNTIF($U$3:$U$33,"")</f>
        <v>0</v>
      </c>
    </row>
  </sheetData>
  <pageMargins left="0.5" right="0.5" top="0.5" bottom="0.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="130" zoomScaleNormal="130" workbookViewId="0">
      <selection activeCell="H4" sqref="H4"/>
    </sheetView>
  </sheetViews>
  <sheetFormatPr defaultColWidth="9.125" defaultRowHeight="21.75" x14ac:dyDescent="0.5"/>
  <cols>
    <col min="1" max="1" width="4.375" style="3" customWidth="1"/>
    <col min="2" max="2" width="6.75" style="14" customWidth="1"/>
    <col min="3" max="3" width="22" style="52" customWidth="1"/>
    <col min="4" max="4" width="3.625" style="68" customWidth="1"/>
    <col min="5" max="10" width="3" style="68" customWidth="1"/>
    <col min="11" max="11" width="6.625" style="68" hidden="1" customWidth="1"/>
    <col min="12" max="12" width="3.875" style="68" customWidth="1"/>
    <col min="13" max="14" width="2.75" style="68" customWidth="1"/>
    <col min="15" max="15" width="4.625" style="69" hidden="1" customWidth="1"/>
    <col min="16" max="16" width="3.625" style="52" customWidth="1"/>
    <col min="17" max="18" width="3" style="52" customWidth="1"/>
    <col min="19" max="20" width="3" style="3" customWidth="1"/>
    <col min="21" max="21" width="5.125" style="3" customWidth="1"/>
    <col min="22" max="22" width="4.125" style="3" customWidth="1"/>
    <col min="23" max="23" width="4.875" style="3" hidden="1" customWidth="1"/>
    <col min="24" max="16384" width="9.125" style="3"/>
  </cols>
  <sheetData>
    <row r="1" spans="1:23" ht="29.25" customHeight="1" x14ac:dyDescent="0.5">
      <c r="C1" s="78" t="s">
        <v>90</v>
      </c>
    </row>
    <row r="2" spans="1:23" ht="70.5" customHeight="1" x14ac:dyDescent="0.5">
      <c r="A2" s="2" t="s">
        <v>0</v>
      </c>
      <c r="B2" s="113" t="s">
        <v>1</v>
      </c>
      <c r="C2" s="12" t="s">
        <v>2</v>
      </c>
      <c r="D2" s="105" t="s">
        <v>98</v>
      </c>
      <c r="E2" s="105" t="s">
        <v>92</v>
      </c>
      <c r="F2" s="105" t="s">
        <v>93</v>
      </c>
      <c r="G2" s="105" t="s">
        <v>94</v>
      </c>
      <c r="H2" s="105" t="s">
        <v>95</v>
      </c>
      <c r="I2" s="105" t="s">
        <v>96</v>
      </c>
      <c r="J2" s="105" t="s">
        <v>97</v>
      </c>
      <c r="K2" s="105" t="s">
        <v>101</v>
      </c>
      <c r="L2" s="118" t="s">
        <v>80</v>
      </c>
      <c r="M2" s="117" t="s">
        <v>103</v>
      </c>
      <c r="N2" s="117" t="s">
        <v>104</v>
      </c>
      <c r="O2" s="105" t="s">
        <v>84</v>
      </c>
      <c r="P2" s="118" t="s">
        <v>105</v>
      </c>
      <c r="Q2" s="105" t="s">
        <v>86</v>
      </c>
      <c r="R2" s="105" t="s">
        <v>87</v>
      </c>
      <c r="S2" s="105" t="s">
        <v>88</v>
      </c>
      <c r="T2" s="105" t="s">
        <v>89</v>
      </c>
      <c r="U2" s="106" t="s">
        <v>91</v>
      </c>
      <c r="V2" s="107" t="s">
        <v>3</v>
      </c>
      <c r="W2" s="4"/>
    </row>
    <row r="3" spans="1:23" ht="20.100000000000001" customHeight="1" x14ac:dyDescent="0.5">
      <c r="A3" s="10">
        <v>37</v>
      </c>
      <c r="B3" s="16">
        <v>602004</v>
      </c>
      <c r="C3" s="9" t="s">
        <v>42</v>
      </c>
      <c r="D3" s="81">
        <v>37.5</v>
      </c>
      <c r="E3" s="81">
        <v>18</v>
      </c>
      <c r="F3" s="81">
        <v>28</v>
      </c>
      <c r="G3" s="81">
        <v>28</v>
      </c>
      <c r="H3" s="81">
        <v>28</v>
      </c>
      <c r="I3" s="81">
        <v>28.5</v>
      </c>
      <c r="J3" s="81">
        <v>25</v>
      </c>
      <c r="K3" s="72">
        <f>SUM(D3:J3)</f>
        <v>193</v>
      </c>
      <c r="L3" s="74">
        <f>(K3/220)*30</f>
        <v>26.31818181818182</v>
      </c>
      <c r="M3" s="73">
        <v>0</v>
      </c>
      <c r="N3" s="73">
        <v>0</v>
      </c>
      <c r="O3" s="72">
        <f>SUM(M3:N3)</f>
        <v>0</v>
      </c>
      <c r="P3" s="74">
        <f>(O3*3/6)</f>
        <v>0</v>
      </c>
      <c r="Q3" s="73">
        <v>9</v>
      </c>
      <c r="R3" s="73">
        <v>7.5</v>
      </c>
      <c r="S3" s="20">
        <v>9</v>
      </c>
      <c r="T3" s="20">
        <v>10</v>
      </c>
      <c r="U3" s="20">
        <f>(L3+P3+Q3+R3+S3+T3)</f>
        <v>61.81818181818182</v>
      </c>
      <c r="V3" s="6">
        <f>IF(U3&gt;=79.5,4,IF(U3&gt;=74.5,3.5,IF(U3&gt;=69.5,3,IF(U3&gt;=64.5,2.5,IF(U3&gt;=59.5,2,IF(U3&gt;=54.5,1.5,IF(U3&gt;=49.5,1,0)))))))</f>
        <v>2</v>
      </c>
    </row>
    <row r="4" spans="1:23" ht="20.100000000000001" customHeight="1" x14ac:dyDescent="0.5">
      <c r="A4" s="10">
        <v>38</v>
      </c>
      <c r="B4" s="16">
        <v>602013</v>
      </c>
      <c r="C4" s="9" t="s">
        <v>43</v>
      </c>
      <c r="D4" s="81">
        <v>32.5</v>
      </c>
      <c r="E4" s="81">
        <v>25.5</v>
      </c>
      <c r="F4" s="81">
        <v>28</v>
      </c>
      <c r="G4" s="81">
        <v>28</v>
      </c>
      <c r="H4" s="81"/>
      <c r="I4" s="81"/>
      <c r="J4" s="81"/>
      <c r="K4" s="72">
        <f t="shared" ref="K4:K33" si="0">SUM(D4:J4)</f>
        <v>114</v>
      </c>
      <c r="L4" s="74">
        <f t="shared" ref="L4:L33" si="1">(K4/220)*30</f>
        <v>15.545454545454545</v>
      </c>
      <c r="M4" s="73"/>
      <c r="N4" s="73"/>
      <c r="O4" s="72">
        <f t="shared" ref="O4:O33" si="2">SUM(M4:N4)</f>
        <v>0</v>
      </c>
      <c r="P4" s="74">
        <f t="shared" ref="P4:P33" si="3">(O4*3/6)</f>
        <v>0</v>
      </c>
      <c r="Q4" s="73"/>
      <c r="R4" s="73"/>
      <c r="S4" s="20"/>
      <c r="T4" s="20"/>
      <c r="U4" s="20">
        <f t="shared" ref="U4:U33" si="4">(L4+P4+Q4+R4+S4+T4)</f>
        <v>15.545454545454545</v>
      </c>
      <c r="V4" s="6">
        <f t="shared" ref="V4:V33" si="5">IF(U4&gt;=79.5,4,IF(U4&gt;=74.5,3.5,IF(U4&gt;=69.5,3,IF(U4&gt;=64.5,2.5,IF(U4&gt;=59.5,2,IF(U4&gt;=54.5,1.5,IF(U4&gt;=49.5,1,0)))))))</f>
        <v>0</v>
      </c>
    </row>
    <row r="5" spans="1:23" ht="20.100000000000001" customHeight="1" x14ac:dyDescent="0.5">
      <c r="A5" s="10">
        <v>39</v>
      </c>
      <c r="B5" s="16">
        <v>602025</v>
      </c>
      <c r="C5" s="9" t="s">
        <v>44</v>
      </c>
      <c r="D5" s="81">
        <v>37</v>
      </c>
      <c r="E5" s="81">
        <v>21.5</v>
      </c>
      <c r="F5" s="81">
        <v>27</v>
      </c>
      <c r="G5" s="81">
        <v>27</v>
      </c>
      <c r="H5" s="81"/>
      <c r="I5" s="81"/>
      <c r="J5" s="81"/>
      <c r="K5" s="72">
        <f t="shared" si="0"/>
        <v>112.5</v>
      </c>
      <c r="L5" s="74">
        <f t="shared" si="1"/>
        <v>15.34090909090909</v>
      </c>
      <c r="M5" s="73"/>
      <c r="N5" s="73"/>
      <c r="O5" s="72">
        <f t="shared" si="2"/>
        <v>0</v>
      </c>
      <c r="P5" s="74">
        <f t="shared" si="3"/>
        <v>0</v>
      </c>
      <c r="Q5" s="73"/>
      <c r="R5" s="73"/>
      <c r="S5" s="20"/>
      <c r="T5" s="20"/>
      <c r="U5" s="20">
        <f t="shared" si="4"/>
        <v>15.34090909090909</v>
      </c>
      <c r="V5" s="6">
        <f t="shared" si="5"/>
        <v>0</v>
      </c>
    </row>
    <row r="6" spans="1:23" ht="20.100000000000001" customHeight="1" x14ac:dyDescent="0.5">
      <c r="A6" s="10">
        <v>40</v>
      </c>
      <c r="B6" s="16">
        <v>602072</v>
      </c>
      <c r="C6" s="9" t="s">
        <v>45</v>
      </c>
      <c r="D6" s="81">
        <v>39.5</v>
      </c>
      <c r="E6" s="81">
        <v>17.5</v>
      </c>
      <c r="F6" s="81">
        <v>29</v>
      </c>
      <c r="G6" s="81">
        <v>30</v>
      </c>
      <c r="H6" s="81"/>
      <c r="I6" s="81"/>
      <c r="J6" s="81"/>
      <c r="K6" s="72">
        <f t="shared" si="0"/>
        <v>116</v>
      </c>
      <c r="L6" s="74">
        <f t="shared" si="1"/>
        <v>15.818181818181817</v>
      </c>
      <c r="M6" s="73"/>
      <c r="N6" s="73"/>
      <c r="O6" s="72">
        <f>SUM(M6:N6)</f>
        <v>0</v>
      </c>
      <c r="P6" s="74">
        <f t="shared" si="3"/>
        <v>0</v>
      </c>
      <c r="Q6" s="73"/>
      <c r="R6" s="73"/>
      <c r="S6" s="20"/>
      <c r="T6" s="20"/>
      <c r="U6" s="20">
        <f>(L6+P6+Q6+R6+S6+T6)</f>
        <v>15.818181818181817</v>
      </c>
      <c r="V6" s="6">
        <f t="shared" si="5"/>
        <v>0</v>
      </c>
    </row>
    <row r="7" spans="1:23" ht="20.100000000000001" customHeight="1" x14ac:dyDescent="0.5">
      <c r="A7" s="10">
        <v>41</v>
      </c>
      <c r="B7" s="16">
        <v>602077</v>
      </c>
      <c r="C7" s="9" t="s">
        <v>46</v>
      </c>
      <c r="D7" s="81">
        <v>29</v>
      </c>
      <c r="E7" s="81">
        <v>27.5</v>
      </c>
      <c r="F7" s="81">
        <v>26</v>
      </c>
      <c r="G7" s="81">
        <v>19.5</v>
      </c>
      <c r="H7" s="81"/>
      <c r="I7" s="81"/>
      <c r="J7" s="81"/>
      <c r="K7" s="72">
        <f t="shared" si="0"/>
        <v>102</v>
      </c>
      <c r="L7" s="74">
        <f t="shared" si="1"/>
        <v>13.909090909090908</v>
      </c>
      <c r="M7" s="73"/>
      <c r="N7" s="73"/>
      <c r="O7" s="72">
        <f t="shared" si="2"/>
        <v>0</v>
      </c>
      <c r="P7" s="74">
        <f t="shared" si="3"/>
        <v>0</v>
      </c>
      <c r="Q7" s="73"/>
      <c r="R7" s="73"/>
      <c r="S7" s="20"/>
      <c r="T7" s="20"/>
      <c r="U7" s="20">
        <f t="shared" si="4"/>
        <v>13.909090909090908</v>
      </c>
      <c r="V7" s="6">
        <f t="shared" si="5"/>
        <v>0</v>
      </c>
    </row>
    <row r="8" spans="1:23" ht="20.100000000000001" customHeight="1" x14ac:dyDescent="0.5">
      <c r="A8" s="10">
        <v>42</v>
      </c>
      <c r="B8" s="16">
        <v>602089</v>
      </c>
      <c r="C8" s="9" t="s">
        <v>47</v>
      </c>
      <c r="D8" s="81">
        <v>40</v>
      </c>
      <c r="E8" s="81">
        <v>25.5</v>
      </c>
      <c r="F8" s="81">
        <v>29</v>
      </c>
      <c r="G8" s="81">
        <v>28.5</v>
      </c>
      <c r="H8" s="81"/>
      <c r="I8" s="81"/>
      <c r="J8" s="81"/>
      <c r="K8" s="72">
        <f>SUM(D8:J8)</f>
        <v>123</v>
      </c>
      <c r="L8" s="74">
        <f>(K8/220)*30</f>
        <v>16.772727272727273</v>
      </c>
      <c r="M8" s="73"/>
      <c r="N8" s="73"/>
      <c r="O8" s="72">
        <f t="shared" si="2"/>
        <v>0</v>
      </c>
      <c r="P8" s="74">
        <f t="shared" si="3"/>
        <v>0</v>
      </c>
      <c r="Q8" s="73"/>
      <c r="R8" s="73"/>
      <c r="S8" s="20"/>
      <c r="T8" s="20"/>
      <c r="U8" s="20">
        <f t="shared" si="4"/>
        <v>16.772727272727273</v>
      </c>
      <c r="V8" s="6">
        <f t="shared" si="5"/>
        <v>0</v>
      </c>
    </row>
    <row r="9" spans="1:23" ht="20.100000000000001" customHeight="1" x14ac:dyDescent="0.5">
      <c r="A9" s="10">
        <v>43</v>
      </c>
      <c r="B9" s="16">
        <v>602090</v>
      </c>
      <c r="C9" s="9" t="s">
        <v>48</v>
      </c>
      <c r="D9" s="81">
        <v>30.5</v>
      </c>
      <c r="E9" s="81">
        <v>22</v>
      </c>
      <c r="F9" s="81">
        <v>29</v>
      </c>
      <c r="G9" s="81">
        <v>30</v>
      </c>
      <c r="H9" s="81"/>
      <c r="I9" s="81"/>
      <c r="J9" s="81"/>
      <c r="K9" s="72">
        <f t="shared" si="0"/>
        <v>111.5</v>
      </c>
      <c r="L9" s="74">
        <f t="shared" si="1"/>
        <v>15.204545454545455</v>
      </c>
      <c r="M9" s="73"/>
      <c r="N9" s="73"/>
      <c r="O9" s="72">
        <f t="shared" si="2"/>
        <v>0</v>
      </c>
      <c r="P9" s="74">
        <f t="shared" si="3"/>
        <v>0</v>
      </c>
      <c r="Q9" s="73"/>
      <c r="R9" s="73"/>
      <c r="S9" s="20"/>
      <c r="T9" s="20"/>
      <c r="U9" s="20">
        <f t="shared" si="4"/>
        <v>15.204545454545455</v>
      </c>
      <c r="V9" s="6">
        <f t="shared" si="5"/>
        <v>0</v>
      </c>
    </row>
    <row r="10" spans="1:23" ht="20.100000000000001" customHeight="1" x14ac:dyDescent="0.5">
      <c r="A10" s="10">
        <v>44</v>
      </c>
      <c r="B10" s="16">
        <v>602094</v>
      </c>
      <c r="C10" s="9" t="s">
        <v>49</v>
      </c>
      <c r="D10" s="81">
        <v>24</v>
      </c>
      <c r="E10" s="81">
        <v>18</v>
      </c>
      <c r="F10" s="81">
        <v>23</v>
      </c>
      <c r="G10" s="81">
        <v>25.5</v>
      </c>
      <c r="H10" s="81"/>
      <c r="I10" s="81"/>
      <c r="J10" s="81"/>
      <c r="K10" s="72">
        <f t="shared" si="0"/>
        <v>90.5</v>
      </c>
      <c r="L10" s="74">
        <f t="shared" si="1"/>
        <v>12.340909090909092</v>
      </c>
      <c r="M10" s="73"/>
      <c r="N10" s="73"/>
      <c r="O10" s="72">
        <f t="shared" si="2"/>
        <v>0</v>
      </c>
      <c r="P10" s="74">
        <f t="shared" si="3"/>
        <v>0</v>
      </c>
      <c r="Q10" s="73"/>
      <c r="R10" s="73"/>
      <c r="S10" s="20"/>
      <c r="T10" s="20"/>
      <c r="U10" s="20">
        <f t="shared" si="4"/>
        <v>12.340909090909092</v>
      </c>
      <c r="V10" s="6">
        <f t="shared" si="5"/>
        <v>0</v>
      </c>
    </row>
    <row r="11" spans="1:23" ht="20.100000000000001" customHeight="1" x14ac:dyDescent="0.5">
      <c r="A11" s="10">
        <v>45</v>
      </c>
      <c r="B11" s="16">
        <v>602104</v>
      </c>
      <c r="C11" s="9" t="s">
        <v>50</v>
      </c>
      <c r="D11" s="81">
        <v>35.5</v>
      </c>
      <c r="E11" s="81">
        <v>21</v>
      </c>
      <c r="F11" s="81">
        <v>23</v>
      </c>
      <c r="G11" s="81">
        <v>24</v>
      </c>
      <c r="H11" s="81"/>
      <c r="I11" s="81"/>
      <c r="J11" s="81"/>
      <c r="K11" s="72">
        <f t="shared" si="0"/>
        <v>103.5</v>
      </c>
      <c r="L11" s="74">
        <f t="shared" si="1"/>
        <v>14.113636363636363</v>
      </c>
      <c r="M11" s="73"/>
      <c r="N11" s="73"/>
      <c r="O11" s="72">
        <f t="shared" si="2"/>
        <v>0</v>
      </c>
      <c r="P11" s="74">
        <f t="shared" si="3"/>
        <v>0</v>
      </c>
      <c r="Q11" s="73"/>
      <c r="R11" s="73"/>
      <c r="S11" s="20"/>
      <c r="T11" s="20"/>
      <c r="U11" s="20">
        <f t="shared" si="4"/>
        <v>14.113636363636363</v>
      </c>
      <c r="V11" s="6">
        <f t="shared" si="5"/>
        <v>0</v>
      </c>
    </row>
    <row r="12" spans="1:23" ht="20.100000000000001" customHeight="1" x14ac:dyDescent="0.5">
      <c r="A12" s="10">
        <v>46</v>
      </c>
      <c r="B12" s="16">
        <v>602105</v>
      </c>
      <c r="C12" s="9" t="s">
        <v>51</v>
      </c>
      <c r="D12" s="81">
        <v>39</v>
      </c>
      <c r="E12" s="81">
        <v>22</v>
      </c>
      <c r="F12" s="81">
        <v>27</v>
      </c>
      <c r="G12" s="81">
        <v>25</v>
      </c>
      <c r="H12" s="81"/>
      <c r="I12" s="81"/>
      <c r="J12" s="81"/>
      <c r="K12" s="72">
        <f t="shared" si="0"/>
        <v>113</v>
      </c>
      <c r="L12" s="74">
        <f t="shared" si="1"/>
        <v>15.40909090909091</v>
      </c>
      <c r="M12" s="73"/>
      <c r="N12" s="73"/>
      <c r="O12" s="72">
        <f t="shared" si="2"/>
        <v>0</v>
      </c>
      <c r="P12" s="74">
        <f t="shared" si="3"/>
        <v>0</v>
      </c>
      <c r="Q12" s="73"/>
      <c r="R12" s="73"/>
      <c r="S12" s="20"/>
      <c r="T12" s="20"/>
      <c r="U12" s="20">
        <f t="shared" si="4"/>
        <v>15.40909090909091</v>
      </c>
      <c r="V12" s="6">
        <f t="shared" si="5"/>
        <v>0</v>
      </c>
    </row>
    <row r="13" spans="1:23" ht="20.100000000000001" customHeight="1" x14ac:dyDescent="0.5">
      <c r="A13" s="10">
        <v>47</v>
      </c>
      <c r="B13" s="16">
        <v>602111</v>
      </c>
      <c r="C13" s="9" t="s">
        <v>52</v>
      </c>
      <c r="D13" s="81">
        <v>24</v>
      </c>
      <c r="E13" s="81">
        <v>21.5</v>
      </c>
      <c r="F13" s="81">
        <v>29</v>
      </c>
      <c r="G13" s="81">
        <v>26.5</v>
      </c>
      <c r="H13" s="81"/>
      <c r="I13" s="81"/>
      <c r="J13" s="81"/>
      <c r="K13" s="72">
        <f t="shared" si="0"/>
        <v>101</v>
      </c>
      <c r="L13" s="74">
        <f t="shared" si="1"/>
        <v>13.772727272727273</v>
      </c>
      <c r="M13" s="73"/>
      <c r="N13" s="73"/>
      <c r="O13" s="72">
        <f t="shared" si="2"/>
        <v>0</v>
      </c>
      <c r="P13" s="74">
        <f t="shared" si="3"/>
        <v>0</v>
      </c>
      <c r="Q13" s="73"/>
      <c r="R13" s="73"/>
      <c r="S13" s="20"/>
      <c r="T13" s="20"/>
      <c r="U13" s="20">
        <f t="shared" si="4"/>
        <v>13.772727272727273</v>
      </c>
      <c r="V13" s="6">
        <f t="shared" si="5"/>
        <v>0</v>
      </c>
    </row>
    <row r="14" spans="1:23" ht="20.100000000000001" customHeight="1" x14ac:dyDescent="0.5">
      <c r="A14" s="10">
        <v>48</v>
      </c>
      <c r="B14" s="17">
        <v>602512</v>
      </c>
      <c r="C14" s="7" t="s">
        <v>53</v>
      </c>
      <c r="D14" s="81">
        <v>39.5</v>
      </c>
      <c r="E14" s="81">
        <v>19</v>
      </c>
      <c r="F14" s="81">
        <v>26</v>
      </c>
      <c r="G14" s="81">
        <v>26</v>
      </c>
      <c r="H14" s="81"/>
      <c r="I14" s="81"/>
      <c r="J14" s="81"/>
      <c r="K14" s="72">
        <f t="shared" si="0"/>
        <v>110.5</v>
      </c>
      <c r="L14" s="74">
        <f t="shared" si="1"/>
        <v>15.06818181818182</v>
      </c>
      <c r="M14" s="73"/>
      <c r="N14" s="73"/>
      <c r="O14" s="72">
        <f t="shared" si="2"/>
        <v>0</v>
      </c>
      <c r="P14" s="74">
        <f t="shared" si="3"/>
        <v>0</v>
      </c>
      <c r="Q14" s="73"/>
      <c r="R14" s="73"/>
      <c r="S14" s="20"/>
      <c r="T14" s="20"/>
      <c r="U14" s="20">
        <f t="shared" si="4"/>
        <v>15.06818181818182</v>
      </c>
      <c r="V14" s="6">
        <f t="shared" si="5"/>
        <v>0</v>
      </c>
    </row>
    <row r="15" spans="1:23" ht="20.100000000000001" customHeight="1" x14ac:dyDescent="0.5">
      <c r="A15" s="10">
        <v>49</v>
      </c>
      <c r="B15" s="17">
        <v>602509</v>
      </c>
      <c r="C15" s="7" t="s">
        <v>54</v>
      </c>
      <c r="D15" s="81">
        <v>39.5</v>
      </c>
      <c r="E15" s="81">
        <v>22.5</v>
      </c>
      <c r="F15" s="81">
        <v>30</v>
      </c>
      <c r="G15" s="81">
        <v>29</v>
      </c>
      <c r="H15" s="81"/>
      <c r="I15" s="81"/>
      <c r="J15" s="81"/>
      <c r="K15" s="72">
        <f t="shared" si="0"/>
        <v>121</v>
      </c>
      <c r="L15" s="74">
        <f t="shared" si="1"/>
        <v>16.5</v>
      </c>
      <c r="M15" s="73"/>
      <c r="N15" s="73"/>
      <c r="O15" s="72">
        <f t="shared" si="2"/>
        <v>0</v>
      </c>
      <c r="P15" s="74">
        <f t="shared" si="3"/>
        <v>0</v>
      </c>
      <c r="Q15" s="73"/>
      <c r="R15" s="73"/>
      <c r="S15" s="20"/>
      <c r="T15" s="20"/>
      <c r="U15" s="20">
        <f t="shared" si="4"/>
        <v>16.5</v>
      </c>
      <c r="V15" s="6">
        <f t="shared" si="5"/>
        <v>0</v>
      </c>
    </row>
    <row r="16" spans="1:23" ht="20.100000000000001" customHeight="1" x14ac:dyDescent="0.5">
      <c r="A16" s="10">
        <v>50</v>
      </c>
      <c r="B16" s="17">
        <v>602511</v>
      </c>
      <c r="C16" s="7" t="s">
        <v>55</v>
      </c>
      <c r="D16" s="81">
        <v>32</v>
      </c>
      <c r="E16" s="81">
        <v>17.5</v>
      </c>
      <c r="F16" s="81">
        <v>25</v>
      </c>
      <c r="G16" s="81">
        <v>23</v>
      </c>
      <c r="H16" s="81"/>
      <c r="I16" s="81"/>
      <c r="J16" s="81"/>
      <c r="K16" s="72">
        <f t="shared" si="0"/>
        <v>97.5</v>
      </c>
      <c r="L16" s="74">
        <f t="shared" si="1"/>
        <v>13.295454545454545</v>
      </c>
      <c r="M16" s="73"/>
      <c r="N16" s="73"/>
      <c r="O16" s="72">
        <f t="shared" si="2"/>
        <v>0</v>
      </c>
      <c r="P16" s="74">
        <f t="shared" si="3"/>
        <v>0</v>
      </c>
      <c r="Q16" s="73"/>
      <c r="R16" s="73"/>
      <c r="S16" s="20"/>
      <c r="T16" s="20"/>
      <c r="U16" s="20">
        <f t="shared" si="4"/>
        <v>13.295454545454545</v>
      </c>
      <c r="V16" s="6">
        <f t="shared" si="5"/>
        <v>0</v>
      </c>
    </row>
    <row r="17" spans="1:22" ht="20.100000000000001" customHeight="1" x14ac:dyDescent="0.5">
      <c r="A17" s="10">
        <v>51</v>
      </c>
      <c r="B17" s="18">
        <v>602513</v>
      </c>
      <c r="C17" s="8" t="s">
        <v>56</v>
      </c>
      <c r="D17" s="81">
        <v>23.5</v>
      </c>
      <c r="E17" s="81">
        <v>17.5</v>
      </c>
      <c r="F17" s="81">
        <v>26</v>
      </c>
      <c r="G17" s="81">
        <v>24</v>
      </c>
      <c r="H17" s="81"/>
      <c r="I17" s="81"/>
      <c r="J17" s="81"/>
      <c r="K17" s="72">
        <f t="shared" si="0"/>
        <v>91</v>
      </c>
      <c r="L17" s="74">
        <f t="shared" si="1"/>
        <v>12.409090909090908</v>
      </c>
      <c r="M17" s="73"/>
      <c r="N17" s="73"/>
      <c r="O17" s="72">
        <f t="shared" si="2"/>
        <v>0</v>
      </c>
      <c r="P17" s="74">
        <f t="shared" si="3"/>
        <v>0</v>
      </c>
      <c r="Q17" s="73"/>
      <c r="R17" s="73"/>
      <c r="S17" s="20"/>
      <c r="T17" s="20"/>
      <c r="U17" s="20">
        <f t="shared" si="4"/>
        <v>12.409090909090908</v>
      </c>
      <c r="V17" s="6">
        <f t="shared" si="5"/>
        <v>0</v>
      </c>
    </row>
    <row r="18" spans="1:22" ht="20.100000000000001" customHeight="1" x14ac:dyDescent="0.5">
      <c r="A18" s="10">
        <v>52</v>
      </c>
      <c r="B18" s="16">
        <v>602005</v>
      </c>
      <c r="C18" s="9" t="s">
        <v>57</v>
      </c>
      <c r="D18" s="81">
        <v>37</v>
      </c>
      <c r="E18" s="81">
        <v>21</v>
      </c>
      <c r="F18" s="81">
        <v>30</v>
      </c>
      <c r="G18" s="81">
        <v>26</v>
      </c>
      <c r="H18" s="81"/>
      <c r="I18" s="81"/>
      <c r="J18" s="81"/>
      <c r="K18" s="72">
        <f t="shared" si="0"/>
        <v>114</v>
      </c>
      <c r="L18" s="74">
        <f t="shared" si="1"/>
        <v>15.545454545454545</v>
      </c>
      <c r="M18" s="73"/>
      <c r="N18" s="73"/>
      <c r="O18" s="72">
        <f t="shared" si="2"/>
        <v>0</v>
      </c>
      <c r="P18" s="74">
        <f t="shared" si="3"/>
        <v>0</v>
      </c>
      <c r="Q18" s="73"/>
      <c r="R18" s="73"/>
      <c r="S18" s="20"/>
      <c r="T18" s="20"/>
      <c r="U18" s="20">
        <f t="shared" si="4"/>
        <v>15.545454545454545</v>
      </c>
      <c r="V18" s="6">
        <f t="shared" si="5"/>
        <v>0</v>
      </c>
    </row>
    <row r="19" spans="1:22" ht="20.100000000000001" customHeight="1" x14ac:dyDescent="0.5">
      <c r="A19" s="10">
        <v>53</v>
      </c>
      <c r="B19" s="16">
        <v>602009</v>
      </c>
      <c r="C19" s="9" t="s">
        <v>58</v>
      </c>
      <c r="D19" s="81">
        <v>36.5</v>
      </c>
      <c r="E19" s="81">
        <v>21</v>
      </c>
      <c r="F19" s="81">
        <v>27</v>
      </c>
      <c r="G19" s="81">
        <v>22</v>
      </c>
      <c r="H19" s="81"/>
      <c r="I19" s="81"/>
      <c r="J19" s="81"/>
      <c r="K19" s="72">
        <f t="shared" si="0"/>
        <v>106.5</v>
      </c>
      <c r="L19" s="74">
        <f t="shared" si="1"/>
        <v>14.522727272727272</v>
      </c>
      <c r="M19" s="73"/>
      <c r="N19" s="73"/>
      <c r="O19" s="72">
        <f t="shared" si="2"/>
        <v>0</v>
      </c>
      <c r="P19" s="74">
        <f t="shared" si="3"/>
        <v>0</v>
      </c>
      <c r="Q19" s="73"/>
      <c r="R19" s="73"/>
      <c r="S19" s="20"/>
      <c r="T19" s="20"/>
      <c r="U19" s="20">
        <f t="shared" si="4"/>
        <v>14.522727272727272</v>
      </c>
      <c r="V19" s="6">
        <f t="shared" si="5"/>
        <v>0</v>
      </c>
    </row>
    <row r="20" spans="1:22" ht="20.100000000000001" customHeight="1" x14ac:dyDescent="0.5">
      <c r="A20" s="10">
        <v>54</v>
      </c>
      <c r="B20" s="16">
        <v>602029</v>
      </c>
      <c r="C20" s="9" t="s">
        <v>59</v>
      </c>
      <c r="D20" s="81">
        <v>28</v>
      </c>
      <c r="E20" s="81">
        <v>17.5</v>
      </c>
      <c r="F20" s="81">
        <v>20</v>
      </c>
      <c r="G20" s="81">
        <v>24.5</v>
      </c>
      <c r="H20" s="81"/>
      <c r="I20" s="81"/>
      <c r="J20" s="81"/>
      <c r="K20" s="72">
        <f t="shared" si="0"/>
        <v>90</v>
      </c>
      <c r="L20" s="74">
        <f t="shared" si="1"/>
        <v>12.272727272727273</v>
      </c>
      <c r="M20" s="73"/>
      <c r="N20" s="73"/>
      <c r="O20" s="72">
        <f t="shared" si="2"/>
        <v>0</v>
      </c>
      <c r="P20" s="74">
        <f t="shared" si="3"/>
        <v>0</v>
      </c>
      <c r="Q20" s="73"/>
      <c r="R20" s="73"/>
      <c r="S20" s="20"/>
      <c r="T20" s="20"/>
      <c r="U20" s="20">
        <f t="shared" si="4"/>
        <v>12.272727272727273</v>
      </c>
      <c r="V20" s="6">
        <f t="shared" si="5"/>
        <v>0</v>
      </c>
    </row>
    <row r="21" spans="1:22" ht="20.100000000000001" customHeight="1" x14ac:dyDescent="0.5">
      <c r="A21" s="10">
        <v>55</v>
      </c>
      <c r="B21" s="16">
        <v>602033</v>
      </c>
      <c r="C21" s="9" t="s">
        <v>60</v>
      </c>
      <c r="D21" s="81">
        <v>24</v>
      </c>
      <c r="E21" s="81">
        <v>17.5</v>
      </c>
      <c r="F21" s="81">
        <v>25</v>
      </c>
      <c r="G21" s="81">
        <v>18.5</v>
      </c>
      <c r="H21" s="81"/>
      <c r="I21" s="81"/>
      <c r="J21" s="81"/>
      <c r="K21" s="72">
        <f t="shared" si="0"/>
        <v>85</v>
      </c>
      <c r="L21" s="74">
        <f t="shared" si="1"/>
        <v>11.59090909090909</v>
      </c>
      <c r="M21" s="73"/>
      <c r="N21" s="73"/>
      <c r="O21" s="72">
        <f t="shared" si="2"/>
        <v>0</v>
      </c>
      <c r="P21" s="74">
        <f t="shared" si="3"/>
        <v>0</v>
      </c>
      <c r="Q21" s="73"/>
      <c r="R21" s="73"/>
      <c r="S21" s="20"/>
      <c r="T21" s="20"/>
      <c r="U21" s="20">
        <f t="shared" si="4"/>
        <v>11.59090909090909</v>
      </c>
      <c r="V21" s="6">
        <f t="shared" si="5"/>
        <v>0</v>
      </c>
    </row>
    <row r="22" spans="1:22" ht="20.100000000000001" customHeight="1" x14ac:dyDescent="0.5">
      <c r="A22" s="10">
        <v>56</v>
      </c>
      <c r="B22" s="16">
        <v>602035</v>
      </c>
      <c r="C22" s="9" t="s">
        <v>61</v>
      </c>
      <c r="D22" s="81">
        <v>36</v>
      </c>
      <c r="E22" s="81">
        <v>26</v>
      </c>
      <c r="F22" s="81">
        <v>30</v>
      </c>
      <c r="G22" s="81">
        <v>28</v>
      </c>
      <c r="H22" s="81"/>
      <c r="I22" s="81"/>
      <c r="J22" s="81"/>
      <c r="K22" s="72">
        <f t="shared" si="0"/>
        <v>120</v>
      </c>
      <c r="L22" s="74">
        <f t="shared" si="1"/>
        <v>16.363636363636363</v>
      </c>
      <c r="M22" s="73"/>
      <c r="N22" s="73"/>
      <c r="O22" s="72">
        <f t="shared" si="2"/>
        <v>0</v>
      </c>
      <c r="P22" s="74">
        <f t="shared" si="3"/>
        <v>0</v>
      </c>
      <c r="Q22" s="73"/>
      <c r="R22" s="73"/>
      <c r="S22" s="20"/>
      <c r="T22" s="20"/>
      <c r="U22" s="20">
        <f t="shared" si="4"/>
        <v>16.363636363636363</v>
      </c>
      <c r="V22" s="6">
        <f t="shared" si="5"/>
        <v>0</v>
      </c>
    </row>
    <row r="23" spans="1:22" ht="20.100000000000001" customHeight="1" x14ac:dyDescent="0.5">
      <c r="A23" s="10">
        <v>57</v>
      </c>
      <c r="B23" s="16">
        <v>602041</v>
      </c>
      <c r="C23" s="9" t="s">
        <v>62</v>
      </c>
      <c r="D23" s="81">
        <v>39.5</v>
      </c>
      <c r="E23" s="81">
        <v>18.5</v>
      </c>
      <c r="F23" s="81">
        <v>27</v>
      </c>
      <c r="G23" s="81">
        <v>30</v>
      </c>
      <c r="H23" s="81"/>
      <c r="I23" s="81"/>
      <c r="J23" s="81"/>
      <c r="K23" s="72">
        <f t="shared" si="0"/>
        <v>115</v>
      </c>
      <c r="L23" s="74">
        <f t="shared" si="1"/>
        <v>15.681818181818182</v>
      </c>
      <c r="M23" s="73"/>
      <c r="N23" s="73"/>
      <c r="O23" s="72">
        <f t="shared" si="2"/>
        <v>0</v>
      </c>
      <c r="P23" s="74">
        <f t="shared" si="3"/>
        <v>0</v>
      </c>
      <c r="Q23" s="73"/>
      <c r="R23" s="73"/>
      <c r="S23" s="20"/>
      <c r="T23" s="20"/>
      <c r="U23" s="20">
        <f t="shared" si="4"/>
        <v>15.681818181818182</v>
      </c>
      <c r="V23" s="6">
        <f t="shared" si="5"/>
        <v>0</v>
      </c>
    </row>
    <row r="24" spans="1:22" ht="20.100000000000001" customHeight="1" x14ac:dyDescent="0.5">
      <c r="A24" s="10">
        <v>58</v>
      </c>
      <c r="B24" s="16">
        <v>602063</v>
      </c>
      <c r="C24" s="9" t="s">
        <v>63</v>
      </c>
      <c r="D24" s="81">
        <v>24</v>
      </c>
      <c r="E24" s="81">
        <v>18</v>
      </c>
      <c r="F24" s="81">
        <v>28</v>
      </c>
      <c r="G24" s="81">
        <v>26</v>
      </c>
      <c r="H24" s="81"/>
      <c r="I24" s="81"/>
      <c r="J24" s="81"/>
      <c r="K24" s="72">
        <f t="shared" si="0"/>
        <v>96</v>
      </c>
      <c r="L24" s="74">
        <f t="shared" si="1"/>
        <v>13.09090909090909</v>
      </c>
      <c r="M24" s="73"/>
      <c r="N24" s="73"/>
      <c r="O24" s="72">
        <f t="shared" si="2"/>
        <v>0</v>
      </c>
      <c r="P24" s="74">
        <f t="shared" si="3"/>
        <v>0</v>
      </c>
      <c r="Q24" s="73"/>
      <c r="R24" s="73"/>
      <c r="S24" s="20"/>
      <c r="T24" s="20"/>
      <c r="U24" s="20">
        <f t="shared" si="4"/>
        <v>13.09090909090909</v>
      </c>
      <c r="V24" s="6">
        <f t="shared" si="5"/>
        <v>0</v>
      </c>
    </row>
    <row r="25" spans="1:22" ht="20.100000000000001" customHeight="1" x14ac:dyDescent="0.5">
      <c r="A25" s="10">
        <v>59</v>
      </c>
      <c r="B25" s="16">
        <v>602070</v>
      </c>
      <c r="C25" s="9" t="s">
        <v>64</v>
      </c>
      <c r="D25" s="81">
        <v>40</v>
      </c>
      <c r="E25" s="81">
        <v>24</v>
      </c>
      <c r="F25" s="81">
        <v>27</v>
      </c>
      <c r="G25" s="81">
        <v>30</v>
      </c>
      <c r="H25" s="81"/>
      <c r="I25" s="81"/>
      <c r="J25" s="81"/>
      <c r="K25" s="72">
        <f t="shared" si="0"/>
        <v>121</v>
      </c>
      <c r="L25" s="74">
        <f t="shared" si="1"/>
        <v>16.5</v>
      </c>
      <c r="M25" s="73"/>
      <c r="N25" s="73"/>
      <c r="O25" s="72">
        <f t="shared" si="2"/>
        <v>0</v>
      </c>
      <c r="P25" s="74">
        <f t="shared" si="3"/>
        <v>0</v>
      </c>
      <c r="Q25" s="73"/>
      <c r="R25" s="73"/>
      <c r="S25" s="20"/>
      <c r="T25" s="20"/>
      <c r="U25" s="20">
        <f t="shared" si="4"/>
        <v>16.5</v>
      </c>
      <c r="V25" s="6">
        <f t="shared" si="5"/>
        <v>0</v>
      </c>
    </row>
    <row r="26" spans="1:22" ht="20.100000000000001" customHeight="1" x14ac:dyDescent="0.5">
      <c r="A26" s="10">
        <v>60</v>
      </c>
      <c r="B26" s="16">
        <v>602101</v>
      </c>
      <c r="C26" s="9" t="s">
        <v>65</v>
      </c>
      <c r="D26" s="81">
        <v>27.5</v>
      </c>
      <c r="E26" s="81">
        <v>23</v>
      </c>
      <c r="F26" s="81">
        <v>26</v>
      </c>
      <c r="G26" s="81">
        <v>14</v>
      </c>
      <c r="H26" s="81"/>
      <c r="I26" s="81"/>
      <c r="J26" s="81"/>
      <c r="K26" s="72">
        <f t="shared" si="0"/>
        <v>90.5</v>
      </c>
      <c r="L26" s="74">
        <f t="shared" si="1"/>
        <v>12.340909090909092</v>
      </c>
      <c r="M26" s="73"/>
      <c r="N26" s="73"/>
      <c r="O26" s="72">
        <f t="shared" si="2"/>
        <v>0</v>
      </c>
      <c r="P26" s="74">
        <f t="shared" si="3"/>
        <v>0</v>
      </c>
      <c r="Q26" s="73"/>
      <c r="R26" s="73"/>
      <c r="S26" s="20"/>
      <c r="T26" s="20"/>
      <c r="U26" s="20">
        <f t="shared" si="4"/>
        <v>12.340909090909092</v>
      </c>
      <c r="V26" s="6">
        <f t="shared" si="5"/>
        <v>0</v>
      </c>
    </row>
    <row r="27" spans="1:22" ht="20.100000000000001" customHeight="1" x14ac:dyDescent="0.5">
      <c r="A27" s="10">
        <v>61</v>
      </c>
      <c r="B27" s="16">
        <v>602106</v>
      </c>
      <c r="C27" s="9" t="s">
        <v>66</v>
      </c>
      <c r="D27" s="81">
        <v>23.5</v>
      </c>
      <c r="E27" s="81">
        <v>21.5</v>
      </c>
      <c r="F27" s="81">
        <v>24</v>
      </c>
      <c r="G27" s="81">
        <v>23</v>
      </c>
      <c r="H27" s="81"/>
      <c r="I27" s="81"/>
      <c r="J27" s="81"/>
      <c r="K27" s="72">
        <f t="shared" si="0"/>
        <v>92</v>
      </c>
      <c r="L27" s="74">
        <f t="shared" si="1"/>
        <v>12.545454545454545</v>
      </c>
      <c r="M27" s="73"/>
      <c r="N27" s="73"/>
      <c r="O27" s="72">
        <f t="shared" si="2"/>
        <v>0</v>
      </c>
      <c r="P27" s="74">
        <f t="shared" si="3"/>
        <v>0</v>
      </c>
      <c r="Q27" s="73"/>
      <c r="R27" s="73"/>
      <c r="S27" s="20"/>
      <c r="T27" s="20"/>
      <c r="U27" s="20">
        <f t="shared" si="4"/>
        <v>12.545454545454545</v>
      </c>
      <c r="V27" s="6">
        <f t="shared" si="5"/>
        <v>0</v>
      </c>
    </row>
    <row r="28" spans="1:22" ht="20.100000000000001" customHeight="1" x14ac:dyDescent="0.5">
      <c r="A28" s="10">
        <v>62</v>
      </c>
      <c r="B28" s="16">
        <v>602107</v>
      </c>
      <c r="C28" s="9" t="s">
        <v>67</v>
      </c>
      <c r="D28" s="81">
        <v>38.5</v>
      </c>
      <c r="E28" s="81">
        <v>23</v>
      </c>
      <c r="F28" s="81">
        <v>25</v>
      </c>
      <c r="G28" s="81">
        <v>18</v>
      </c>
      <c r="H28" s="81"/>
      <c r="I28" s="81"/>
      <c r="J28" s="81"/>
      <c r="K28" s="72">
        <f t="shared" si="0"/>
        <v>104.5</v>
      </c>
      <c r="L28" s="74">
        <f t="shared" si="1"/>
        <v>14.25</v>
      </c>
      <c r="M28" s="73"/>
      <c r="N28" s="73"/>
      <c r="O28" s="72">
        <f t="shared" si="2"/>
        <v>0</v>
      </c>
      <c r="P28" s="74">
        <f t="shared" si="3"/>
        <v>0</v>
      </c>
      <c r="Q28" s="73"/>
      <c r="R28" s="73"/>
      <c r="S28" s="20"/>
      <c r="T28" s="20"/>
      <c r="U28" s="20">
        <f t="shared" si="4"/>
        <v>14.25</v>
      </c>
      <c r="V28" s="6">
        <f t="shared" si="5"/>
        <v>0</v>
      </c>
    </row>
    <row r="29" spans="1:22" ht="20.100000000000001" customHeight="1" x14ac:dyDescent="0.5">
      <c r="A29" s="10">
        <v>63</v>
      </c>
      <c r="B29" s="16">
        <v>602117</v>
      </c>
      <c r="C29" s="9" t="s">
        <v>68</v>
      </c>
      <c r="D29" s="81">
        <v>35</v>
      </c>
      <c r="E29" s="81">
        <v>23.5</v>
      </c>
      <c r="F29" s="81">
        <v>23</v>
      </c>
      <c r="G29" s="81">
        <v>24</v>
      </c>
      <c r="H29" s="81"/>
      <c r="I29" s="81"/>
      <c r="J29" s="81"/>
      <c r="K29" s="72">
        <f t="shared" si="0"/>
        <v>105.5</v>
      </c>
      <c r="L29" s="74">
        <f t="shared" si="1"/>
        <v>14.386363636363637</v>
      </c>
      <c r="M29" s="73"/>
      <c r="N29" s="73"/>
      <c r="O29" s="72">
        <f t="shared" si="2"/>
        <v>0</v>
      </c>
      <c r="P29" s="74">
        <f t="shared" si="3"/>
        <v>0</v>
      </c>
      <c r="Q29" s="73"/>
      <c r="R29" s="73"/>
      <c r="S29" s="20"/>
      <c r="T29" s="20"/>
      <c r="U29" s="20">
        <f t="shared" si="4"/>
        <v>14.386363636363637</v>
      </c>
      <c r="V29" s="6">
        <f t="shared" si="5"/>
        <v>0</v>
      </c>
    </row>
    <row r="30" spans="1:22" ht="20.100000000000001" customHeight="1" x14ac:dyDescent="0.5">
      <c r="A30" s="10">
        <v>64</v>
      </c>
      <c r="B30" s="19">
        <v>602501</v>
      </c>
      <c r="C30" s="11" t="s">
        <v>69</v>
      </c>
      <c r="D30" s="81">
        <v>31.5</v>
      </c>
      <c r="E30" s="81">
        <v>21</v>
      </c>
      <c r="F30" s="81">
        <v>23</v>
      </c>
      <c r="G30" s="81">
        <v>24</v>
      </c>
      <c r="H30" s="81"/>
      <c r="I30" s="81"/>
      <c r="J30" s="81"/>
      <c r="K30" s="72">
        <f t="shared" si="0"/>
        <v>99.5</v>
      </c>
      <c r="L30" s="74">
        <f t="shared" si="1"/>
        <v>13.568181818181818</v>
      </c>
      <c r="M30" s="73"/>
      <c r="N30" s="73"/>
      <c r="O30" s="72">
        <f t="shared" si="2"/>
        <v>0</v>
      </c>
      <c r="P30" s="74">
        <f t="shared" si="3"/>
        <v>0</v>
      </c>
      <c r="Q30" s="73"/>
      <c r="R30" s="73"/>
      <c r="S30" s="20"/>
      <c r="T30" s="20"/>
      <c r="U30" s="20">
        <f t="shared" si="4"/>
        <v>13.568181818181818</v>
      </c>
      <c r="V30" s="6">
        <f t="shared" si="5"/>
        <v>0</v>
      </c>
    </row>
    <row r="31" spans="1:22" ht="20.100000000000001" customHeight="1" x14ac:dyDescent="0.5">
      <c r="A31" s="10">
        <v>65</v>
      </c>
      <c r="B31" s="19">
        <v>602502</v>
      </c>
      <c r="C31" s="11" t="s">
        <v>70</v>
      </c>
      <c r="D31" s="81">
        <v>39</v>
      </c>
      <c r="E31" s="81">
        <v>21</v>
      </c>
      <c r="F31" s="81">
        <v>28</v>
      </c>
      <c r="G31" s="81">
        <v>27</v>
      </c>
      <c r="H31" s="81"/>
      <c r="I31" s="81"/>
      <c r="J31" s="81"/>
      <c r="K31" s="72">
        <f t="shared" si="0"/>
        <v>115</v>
      </c>
      <c r="L31" s="74">
        <f t="shared" si="1"/>
        <v>15.681818181818182</v>
      </c>
      <c r="M31" s="73"/>
      <c r="N31" s="73"/>
      <c r="O31" s="72">
        <f t="shared" si="2"/>
        <v>0</v>
      </c>
      <c r="P31" s="74">
        <f t="shared" si="3"/>
        <v>0</v>
      </c>
      <c r="Q31" s="73"/>
      <c r="R31" s="73"/>
      <c r="S31" s="20"/>
      <c r="T31" s="20"/>
      <c r="U31" s="20">
        <f t="shared" si="4"/>
        <v>15.681818181818182</v>
      </c>
      <c r="V31" s="6">
        <f t="shared" si="5"/>
        <v>0</v>
      </c>
    </row>
    <row r="32" spans="1:22" ht="20.100000000000001" customHeight="1" x14ac:dyDescent="0.5">
      <c r="A32" s="10">
        <v>66</v>
      </c>
      <c r="B32" s="19">
        <v>602504</v>
      </c>
      <c r="C32" s="11" t="s">
        <v>71</v>
      </c>
      <c r="D32" s="81">
        <v>18</v>
      </c>
      <c r="E32" s="81">
        <v>17.5</v>
      </c>
      <c r="F32" s="81">
        <v>19</v>
      </c>
      <c r="G32" s="81">
        <v>14</v>
      </c>
      <c r="H32" s="81"/>
      <c r="I32" s="81"/>
      <c r="J32" s="81"/>
      <c r="K32" s="72">
        <f t="shared" si="0"/>
        <v>68.5</v>
      </c>
      <c r="L32" s="74">
        <f t="shared" si="1"/>
        <v>9.3409090909090899</v>
      </c>
      <c r="M32" s="73"/>
      <c r="N32" s="73"/>
      <c r="O32" s="72">
        <f t="shared" si="2"/>
        <v>0</v>
      </c>
      <c r="P32" s="74">
        <f t="shared" si="3"/>
        <v>0</v>
      </c>
      <c r="Q32" s="73"/>
      <c r="R32" s="73"/>
      <c r="S32" s="20"/>
      <c r="T32" s="20"/>
      <c r="U32" s="20">
        <f t="shared" si="4"/>
        <v>9.3409090909090899</v>
      </c>
      <c r="V32" s="6">
        <f t="shared" si="5"/>
        <v>0</v>
      </c>
    </row>
    <row r="33" spans="1:22" ht="20.100000000000001" customHeight="1" x14ac:dyDescent="0.5">
      <c r="A33" s="10">
        <v>67</v>
      </c>
      <c r="B33" s="19">
        <v>602507</v>
      </c>
      <c r="C33" s="11" t="s">
        <v>72</v>
      </c>
      <c r="D33" s="81">
        <v>38.5</v>
      </c>
      <c r="E33" s="81">
        <v>25.5</v>
      </c>
      <c r="F33" s="81">
        <v>21</v>
      </c>
      <c r="G33" s="81">
        <v>27</v>
      </c>
      <c r="H33" s="81"/>
      <c r="I33" s="81"/>
      <c r="J33" s="81"/>
      <c r="K33" s="72">
        <f t="shared" si="0"/>
        <v>112</v>
      </c>
      <c r="L33" s="74">
        <f t="shared" si="1"/>
        <v>15.272727272727272</v>
      </c>
      <c r="M33" s="73"/>
      <c r="N33" s="73"/>
      <c r="O33" s="72">
        <f t="shared" si="2"/>
        <v>0</v>
      </c>
      <c r="P33" s="74">
        <f t="shared" si="3"/>
        <v>0</v>
      </c>
      <c r="Q33" s="73"/>
      <c r="R33" s="73"/>
      <c r="S33" s="20"/>
      <c r="T33" s="20"/>
      <c r="U33" s="20">
        <f t="shared" si="4"/>
        <v>15.272727272727272</v>
      </c>
      <c r="V33" s="6">
        <f t="shared" si="5"/>
        <v>0</v>
      </c>
    </row>
    <row r="34" spans="1:22" ht="20.100000000000001" customHeight="1" x14ac:dyDescent="0.5">
      <c r="C34" s="79" t="s">
        <v>4</v>
      </c>
      <c r="D34" s="81">
        <v>4</v>
      </c>
      <c r="E34" s="108">
        <v>3.5</v>
      </c>
      <c r="F34" s="81">
        <v>3</v>
      </c>
      <c r="G34" s="108">
        <v>2.5</v>
      </c>
      <c r="H34" s="81">
        <v>2</v>
      </c>
      <c r="I34" s="108">
        <v>1.5</v>
      </c>
      <c r="J34" s="108">
        <v>1</v>
      </c>
      <c r="K34" s="81">
        <v>1</v>
      </c>
      <c r="L34" s="108">
        <v>0</v>
      </c>
      <c r="M34" s="108"/>
      <c r="N34" s="108"/>
      <c r="O34" s="108"/>
      <c r="P34" s="109"/>
      <c r="Q34" s="110"/>
      <c r="R34" s="111"/>
      <c r="S34" s="112"/>
      <c r="T34" s="21"/>
    </row>
    <row r="35" spans="1:22" ht="20.100000000000001" customHeight="1" x14ac:dyDescent="0.5">
      <c r="C35" s="79" t="s">
        <v>5</v>
      </c>
      <c r="D35" s="12">
        <f>COUNTIF(V3:V33,"4")</f>
        <v>0</v>
      </c>
      <c r="E35" s="12">
        <f>COUNTIF(V3:V33,"3.5")</f>
        <v>0</v>
      </c>
      <c r="F35" s="12">
        <f>COUNTIF(V3:V33,"3")</f>
        <v>0</v>
      </c>
      <c r="G35" s="12">
        <f>COUNTIF(V3:V33,"2.5")</f>
        <v>0</v>
      </c>
      <c r="H35" s="12">
        <f>COUNTIF(V3:V33,"2")</f>
        <v>1</v>
      </c>
      <c r="I35" s="12">
        <f>COUNTIF(V3:V33,"1.5")</f>
        <v>0</v>
      </c>
      <c r="J35" s="12">
        <f>COUNTIF(W3:W33,"1")</f>
        <v>0</v>
      </c>
      <c r="K35" s="12">
        <f t="shared" ref="K35" si="6">COUNTIF(X3:X33,"1.5")</f>
        <v>0</v>
      </c>
      <c r="L35" s="12">
        <f>COUNTIF(Y3:Y33,"0")</f>
        <v>0</v>
      </c>
      <c r="M35" s="12"/>
      <c r="N35" s="12"/>
      <c r="O35" s="12"/>
      <c r="P35" s="12"/>
      <c r="Q35" s="12"/>
      <c r="R35" s="12"/>
      <c r="S35" s="2"/>
    </row>
  </sheetData>
  <pageMargins left="0.8" right="0.51181102362204722" top="0.51181102362204722" bottom="0.51181102362204722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5" zoomScale="110" zoomScaleNormal="110" workbookViewId="0">
      <selection activeCell="F39" sqref="F39"/>
    </sheetView>
  </sheetViews>
  <sheetFormatPr defaultColWidth="9.125" defaultRowHeight="21.75" x14ac:dyDescent="0.5"/>
  <cols>
    <col min="1" max="1" width="4.375" style="3" customWidth="1"/>
    <col min="2" max="2" width="8.25" style="14" customWidth="1"/>
    <col min="3" max="3" width="22" style="52" customWidth="1"/>
    <col min="4" max="4" width="4.875" style="68" customWidth="1"/>
    <col min="5" max="6" width="4.75" style="68" customWidth="1"/>
    <col min="7" max="7" width="4.875" style="68" customWidth="1"/>
    <col min="8" max="9" width="5" style="68" customWidth="1"/>
    <col min="10" max="10" width="6" style="3" customWidth="1"/>
    <col min="11" max="11" width="4.625" style="3" customWidth="1"/>
    <col min="12" max="12" width="4.875" style="3" customWidth="1"/>
    <col min="13" max="16384" width="9.125" style="3"/>
  </cols>
  <sheetData>
    <row r="1" spans="1:12" ht="29.25" customHeight="1" x14ac:dyDescent="0.5">
      <c r="C1" s="78" t="s">
        <v>90</v>
      </c>
    </row>
    <row r="2" spans="1:12" ht="42" customHeight="1" x14ac:dyDescent="0.5">
      <c r="A2" s="2" t="s">
        <v>0</v>
      </c>
      <c r="B2" s="15" t="s">
        <v>1</v>
      </c>
      <c r="C2" s="12" t="s">
        <v>2</v>
      </c>
      <c r="D2" s="103"/>
      <c r="E2" s="103"/>
      <c r="F2" s="103"/>
      <c r="G2" s="103"/>
      <c r="H2" s="103" t="s">
        <v>99</v>
      </c>
      <c r="I2" s="103" t="s">
        <v>100</v>
      </c>
      <c r="J2" s="104" t="s">
        <v>91</v>
      </c>
      <c r="K2" s="5" t="s">
        <v>3</v>
      </c>
      <c r="L2" s="4"/>
    </row>
    <row r="3" spans="1:12" ht="21" customHeight="1" x14ac:dyDescent="0.5">
      <c r="A3" s="10">
        <v>37</v>
      </c>
      <c r="B3" s="16">
        <v>602004</v>
      </c>
      <c r="C3" s="9" t="s">
        <v>42</v>
      </c>
      <c r="D3" s="72"/>
      <c r="E3" s="72"/>
      <c r="F3" s="72"/>
      <c r="G3" s="73"/>
      <c r="H3" s="73">
        <f>'mathC22-t1'!T3</f>
        <v>87.895833333333329</v>
      </c>
      <c r="I3" s="73">
        <f>'mathC22-t2'!U3</f>
        <v>61.81818181818182</v>
      </c>
      <c r="J3" s="116">
        <f>(H3+I3)/2</f>
        <v>74.857007575757578</v>
      </c>
      <c r="K3" s="6">
        <f>IF(J3&gt;=79.5,4,IF(J3&gt;=74.5,3.5,IF(J3&gt;=69.5,3,IF(J3&gt;=64.5,2.5,IF(J3&gt;=59.5,2,IF(J3&gt;=54.5,1.5,IF(J3&gt;=49.5,1,0)))))))</f>
        <v>3.5</v>
      </c>
    </row>
    <row r="4" spans="1:12" ht="21" customHeight="1" x14ac:dyDescent="0.5">
      <c r="A4" s="10">
        <v>38</v>
      </c>
      <c r="B4" s="16">
        <v>602013</v>
      </c>
      <c r="C4" s="9" t="s">
        <v>43</v>
      </c>
      <c r="D4" s="72"/>
      <c r="E4" s="72"/>
      <c r="F4" s="72"/>
      <c r="G4" s="73"/>
      <c r="H4" s="73">
        <f>'mathC22-t1'!T4</f>
        <v>91.041666666666671</v>
      </c>
      <c r="I4" s="73">
        <f>'mathC22-t2'!U4</f>
        <v>15.545454545454545</v>
      </c>
      <c r="J4" s="116">
        <f t="shared" ref="J4:J33" si="0">(H4+I4)/2</f>
        <v>53.293560606060609</v>
      </c>
      <c r="K4" s="6">
        <f t="shared" ref="K4:K33" si="1">IF(J4&gt;=79.5,4,IF(J4&gt;=74.5,3.5,IF(J4&gt;=69.5,3,IF(J4&gt;=64.5,2.5,IF(J4&gt;=59.5,2,IF(J4&gt;=54.5,1.5,IF(J4&gt;=49.5,1,0)))))))</f>
        <v>1</v>
      </c>
    </row>
    <row r="5" spans="1:12" ht="21" customHeight="1" x14ac:dyDescent="0.5">
      <c r="A5" s="10">
        <v>39</v>
      </c>
      <c r="B5" s="16">
        <v>602025</v>
      </c>
      <c r="C5" s="9" t="s">
        <v>44</v>
      </c>
      <c r="D5" s="72"/>
      <c r="E5" s="72"/>
      <c r="F5" s="72"/>
      <c r="G5" s="73"/>
      <c r="H5" s="73">
        <f>'mathC22-t1'!T5</f>
        <v>88.25</v>
      </c>
      <c r="I5" s="73">
        <f>'mathC22-t2'!U5</f>
        <v>15.34090909090909</v>
      </c>
      <c r="J5" s="116">
        <f t="shared" si="0"/>
        <v>51.795454545454547</v>
      </c>
      <c r="K5" s="6">
        <f t="shared" si="1"/>
        <v>1</v>
      </c>
    </row>
    <row r="6" spans="1:12" ht="21" customHeight="1" x14ac:dyDescent="0.5">
      <c r="A6" s="10">
        <v>40</v>
      </c>
      <c r="B6" s="16">
        <v>602072</v>
      </c>
      <c r="C6" s="9" t="s">
        <v>45</v>
      </c>
      <c r="D6" s="72"/>
      <c r="E6" s="72"/>
      <c r="F6" s="72"/>
      <c r="G6" s="73"/>
      <c r="H6" s="73">
        <f>'mathC22-t1'!T6</f>
        <v>88.604166666666671</v>
      </c>
      <c r="I6" s="73">
        <f>'mathC22-t2'!U6</f>
        <v>15.818181818181817</v>
      </c>
      <c r="J6" s="116">
        <f t="shared" si="0"/>
        <v>52.211174242424242</v>
      </c>
      <c r="K6" s="6">
        <f>IF(J6&gt;=79.5,4,IF(J6&gt;=74.5,3.5,IF(J6&gt;=69.5,3,IF(J6&gt;=64.5,2.5,IF(J6&gt;=59.5,2,IF(J6&gt;=54.5,1.5,IF(J6&gt;=49.5,1,0)))))))</f>
        <v>1</v>
      </c>
    </row>
    <row r="7" spans="1:12" ht="21" customHeight="1" x14ac:dyDescent="0.5">
      <c r="A7" s="10">
        <v>41</v>
      </c>
      <c r="B7" s="16">
        <v>602077</v>
      </c>
      <c r="C7" s="9" t="s">
        <v>46</v>
      </c>
      <c r="D7" s="72"/>
      <c r="E7" s="72"/>
      <c r="F7" s="72"/>
      <c r="G7" s="73"/>
      <c r="H7" s="73">
        <f>'mathC22-t1'!T7</f>
        <v>88.3125</v>
      </c>
      <c r="I7" s="73">
        <f>'mathC22-t2'!U7</f>
        <v>13.909090909090908</v>
      </c>
      <c r="J7" s="116">
        <f t="shared" si="0"/>
        <v>51.110795454545453</v>
      </c>
      <c r="K7" s="6">
        <f t="shared" si="1"/>
        <v>1</v>
      </c>
    </row>
    <row r="8" spans="1:12" ht="21" customHeight="1" x14ac:dyDescent="0.5">
      <c r="A8" s="10">
        <v>42</v>
      </c>
      <c r="B8" s="16">
        <v>602089</v>
      </c>
      <c r="C8" s="9" t="s">
        <v>102</v>
      </c>
      <c r="D8" s="72"/>
      <c r="E8" s="72"/>
      <c r="F8" s="72"/>
      <c r="G8" s="73"/>
      <c r="H8" s="73">
        <f>'mathC22-t1'!T8</f>
        <v>97.375</v>
      </c>
      <c r="I8" s="73">
        <f>'mathC22-t2'!U8</f>
        <v>16.772727272727273</v>
      </c>
      <c r="J8" s="116">
        <f t="shared" si="0"/>
        <v>57.07386363636364</v>
      </c>
      <c r="K8" s="6">
        <f t="shared" si="1"/>
        <v>1.5</v>
      </c>
    </row>
    <row r="9" spans="1:12" ht="21" customHeight="1" x14ac:dyDescent="0.5">
      <c r="A9" s="10">
        <v>43</v>
      </c>
      <c r="B9" s="16">
        <v>602090</v>
      </c>
      <c r="C9" s="9" t="s">
        <v>48</v>
      </c>
      <c r="D9" s="72"/>
      <c r="E9" s="72"/>
      <c r="F9" s="72"/>
      <c r="G9" s="73"/>
      <c r="H9" s="73">
        <f>'mathC22-t1'!T9</f>
        <v>91.041666666666671</v>
      </c>
      <c r="I9" s="73">
        <f>'mathC22-t2'!U9</f>
        <v>15.204545454545455</v>
      </c>
      <c r="J9" s="116">
        <f t="shared" si="0"/>
        <v>53.123106060606062</v>
      </c>
      <c r="K9" s="6">
        <f t="shared" si="1"/>
        <v>1</v>
      </c>
    </row>
    <row r="10" spans="1:12" ht="21" customHeight="1" x14ac:dyDescent="0.5">
      <c r="A10" s="10">
        <v>44</v>
      </c>
      <c r="B10" s="16">
        <v>602094</v>
      </c>
      <c r="C10" s="9" t="s">
        <v>49</v>
      </c>
      <c r="D10" s="72"/>
      <c r="E10" s="72"/>
      <c r="F10" s="72"/>
      <c r="G10" s="73"/>
      <c r="H10" s="73">
        <f>'mathC22-t1'!T10</f>
        <v>78.208333333333343</v>
      </c>
      <c r="I10" s="73">
        <f>'mathC22-t2'!U10</f>
        <v>12.340909090909092</v>
      </c>
      <c r="J10" s="116">
        <f t="shared" si="0"/>
        <v>45.274621212121218</v>
      </c>
      <c r="K10" s="6">
        <f t="shared" si="1"/>
        <v>0</v>
      </c>
    </row>
    <row r="11" spans="1:12" ht="21" customHeight="1" x14ac:dyDescent="0.5">
      <c r="A11" s="10">
        <v>45</v>
      </c>
      <c r="B11" s="16">
        <v>602104</v>
      </c>
      <c r="C11" s="9" t="s">
        <v>50</v>
      </c>
      <c r="D11" s="72"/>
      <c r="E11" s="72"/>
      <c r="F11" s="72"/>
      <c r="G11" s="73"/>
      <c r="H11" s="73">
        <f>'mathC22-t1'!T11</f>
        <v>74.104166666666671</v>
      </c>
      <c r="I11" s="73">
        <f>'mathC22-t2'!U11</f>
        <v>14.113636363636363</v>
      </c>
      <c r="J11" s="116">
        <f t="shared" si="0"/>
        <v>44.108901515151516</v>
      </c>
      <c r="K11" s="6">
        <f t="shared" si="1"/>
        <v>0</v>
      </c>
    </row>
    <row r="12" spans="1:12" ht="21" customHeight="1" x14ac:dyDescent="0.5">
      <c r="A12" s="10">
        <v>46</v>
      </c>
      <c r="B12" s="16">
        <v>602105</v>
      </c>
      <c r="C12" s="9" t="s">
        <v>51</v>
      </c>
      <c r="D12" s="72"/>
      <c r="E12" s="72"/>
      <c r="F12" s="72"/>
      <c r="G12" s="73"/>
      <c r="H12" s="73">
        <f>'mathC22-t1'!T12</f>
        <v>88.916666666666657</v>
      </c>
      <c r="I12" s="73">
        <f>'mathC22-t2'!U12</f>
        <v>15.40909090909091</v>
      </c>
      <c r="J12" s="116">
        <f t="shared" si="0"/>
        <v>52.162878787878782</v>
      </c>
      <c r="K12" s="6">
        <f t="shared" si="1"/>
        <v>1</v>
      </c>
    </row>
    <row r="13" spans="1:12" ht="21" customHeight="1" x14ac:dyDescent="0.5">
      <c r="A13" s="10">
        <v>47</v>
      </c>
      <c r="B13" s="16">
        <v>602111</v>
      </c>
      <c r="C13" s="9" t="s">
        <v>52</v>
      </c>
      <c r="D13" s="72"/>
      <c r="E13" s="72"/>
      <c r="F13" s="72"/>
      <c r="G13" s="73"/>
      <c r="H13" s="73">
        <f>'mathC22-t1'!T13</f>
        <v>82</v>
      </c>
      <c r="I13" s="73">
        <f>'mathC22-t2'!U13</f>
        <v>13.772727272727273</v>
      </c>
      <c r="J13" s="116">
        <f t="shared" si="0"/>
        <v>47.88636363636364</v>
      </c>
      <c r="K13" s="6">
        <f t="shared" si="1"/>
        <v>0</v>
      </c>
    </row>
    <row r="14" spans="1:12" ht="21" customHeight="1" x14ac:dyDescent="0.5">
      <c r="A14" s="10">
        <v>48</v>
      </c>
      <c r="B14" s="17">
        <v>602512</v>
      </c>
      <c r="C14" s="7" t="s">
        <v>53</v>
      </c>
      <c r="D14" s="72"/>
      <c r="E14" s="72"/>
      <c r="F14" s="72"/>
      <c r="G14" s="73"/>
      <c r="H14" s="73">
        <f>'mathC22-t1'!T14</f>
        <v>93.791666666666657</v>
      </c>
      <c r="I14" s="73">
        <f>'mathC22-t2'!U14</f>
        <v>15.06818181818182</v>
      </c>
      <c r="J14" s="116">
        <f t="shared" si="0"/>
        <v>54.429924242424235</v>
      </c>
      <c r="K14" s="6">
        <f t="shared" si="1"/>
        <v>1</v>
      </c>
    </row>
    <row r="15" spans="1:12" ht="21" customHeight="1" x14ac:dyDescent="0.5">
      <c r="A15" s="10">
        <v>49</v>
      </c>
      <c r="B15" s="17">
        <v>602509</v>
      </c>
      <c r="C15" s="7" t="s">
        <v>54</v>
      </c>
      <c r="D15" s="72"/>
      <c r="E15" s="72"/>
      <c r="F15" s="72"/>
      <c r="G15" s="73"/>
      <c r="H15" s="73">
        <f>'mathC22-t1'!T15</f>
        <v>85.645833333333329</v>
      </c>
      <c r="I15" s="73">
        <f>'mathC22-t2'!U15</f>
        <v>16.5</v>
      </c>
      <c r="J15" s="116">
        <f t="shared" si="0"/>
        <v>51.072916666666664</v>
      </c>
      <c r="K15" s="6">
        <f t="shared" si="1"/>
        <v>1</v>
      </c>
    </row>
    <row r="16" spans="1:12" ht="21" customHeight="1" x14ac:dyDescent="0.5">
      <c r="A16" s="10">
        <v>50</v>
      </c>
      <c r="B16" s="17">
        <v>602511</v>
      </c>
      <c r="C16" s="7" t="s">
        <v>55</v>
      </c>
      <c r="D16" s="72"/>
      <c r="E16" s="72"/>
      <c r="F16" s="72"/>
      <c r="G16" s="73"/>
      <c r="H16" s="73">
        <f>'mathC22-t1'!T16</f>
        <v>82.875</v>
      </c>
      <c r="I16" s="73">
        <f>'mathC22-t2'!U16</f>
        <v>13.295454545454545</v>
      </c>
      <c r="J16" s="116">
        <f t="shared" si="0"/>
        <v>48.085227272727273</v>
      </c>
      <c r="K16" s="6">
        <f t="shared" si="1"/>
        <v>0</v>
      </c>
    </row>
    <row r="17" spans="1:11" ht="21" customHeight="1" x14ac:dyDescent="0.5">
      <c r="A17" s="10">
        <v>51</v>
      </c>
      <c r="B17" s="18">
        <v>602513</v>
      </c>
      <c r="C17" s="8" t="s">
        <v>56</v>
      </c>
      <c r="D17" s="72"/>
      <c r="E17" s="72"/>
      <c r="F17" s="72"/>
      <c r="G17" s="73"/>
      <c r="H17" s="73">
        <f>'mathC22-t1'!T17</f>
        <v>72.791666666666671</v>
      </c>
      <c r="I17" s="73">
        <f>'mathC22-t2'!U17</f>
        <v>12.409090909090908</v>
      </c>
      <c r="J17" s="116">
        <f t="shared" si="0"/>
        <v>42.600378787878789</v>
      </c>
      <c r="K17" s="6">
        <f t="shared" si="1"/>
        <v>0</v>
      </c>
    </row>
    <row r="18" spans="1:11" ht="21" customHeight="1" x14ac:dyDescent="0.5">
      <c r="A18" s="10">
        <v>52</v>
      </c>
      <c r="B18" s="16">
        <v>602005</v>
      </c>
      <c r="C18" s="9" t="s">
        <v>57</v>
      </c>
      <c r="D18" s="72"/>
      <c r="E18" s="72"/>
      <c r="F18" s="72"/>
      <c r="G18" s="73"/>
      <c r="H18" s="73">
        <f>'mathC22-t1'!T18</f>
        <v>90.770833333333329</v>
      </c>
      <c r="I18" s="73">
        <f>'mathC22-t2'!U18</f>
        <v>15.545454545454545</v>
      </c>
      <c r="J18" s="116">
        <f t="shared" si="0"/>
        <v>53.158143939393938</v>
      </c>
      <c r="K18" s="6">
        <f t="shared" si="1"/>
        <v>1</v>
      </c>
    </row>
    <row r="19" spans="1:11" ht="21" customHeight="1" x14ac:dyDescent="0.5">
      <c r="A19" s="10">
        <v>53</v>
      </c>
      <c r="B19" s="16">
        <v>602009</v>
      </c>
      <c r="C19" s="9" t="s">
        <v>58</v>
      </c>
      <c r="D19" s="72"/>
      <c r="E19" s="72"/>
      <c r="F19" s="72"/>
      <c r="G19" s="73"/>
      <c r="H19" s="73">
        <f>'mathC22-t1'!T19</f>
        <v>89</v>
      </c>
      <c r="I19" s="73">
        <f>'mathC22-t2'!U19</f>
        <v>14.522727272727272</v>
      </c>
      <c r="J19" s="116">
        <f t="shared" si="0"/>
        <v>51.761363636363633</v>
      </c>
      <c r="K19" s="6">
        <f t="shared" si="1"/>
        <v>1</v>
      </c>
    </row>
    <row r="20" spans="1:11" ht="21" customHeight="1" x14ac:dyDescent="0.5">
      <c r="A20" s="10">
        <v>54</v>
      </c>
      <c r="B20" s="16">
        <v>602029</v>
      </c>
      <c r="C20" s="9" t="s">
        <v>59</v>
      </c>
      <c r="D20" s="72"/>
      <c r="E20" s="72"/>
      <c r="F20" s="72"/>
      <c r="G20" s="73"/>
      <c r="H20" s="73">
        <f>'mathC22-t1'!T20</f>
        <v>72.979166666666671</v>
      </c>
      <c r="I20" s="73">
        <f>'mathC22-t2'!U20</f>
        <v>12.272727272727273</v>
      </c>
      <c r="J20" s="116">
        <f t="shared" si="0"/>
        <v>42.625946969696969</v>
      </c>
      <c r="K20" s="6">
        <f t="shared" si="1"/>
        <v>0</v>
      </c>
    </row>
    <row r="21" spans="1:11" ht="21" customHeight="1" x14ac:dyDescent="0.5">
      <c r="A21" s="10">
        <v>55</v>
      </c>
      <c r="B21" s="16">
        <v>602033</v>
      </c>
      <c r="C21" s="9" t="s">
        <v>60</v>
      </c>
      <c r="D21" s="72"/>
      <c r="E21" s="72"/>
      <c r="F21" s="72"/>
      <c r="G21" s="73"/>
      <c r="H21" s="73">
        <f>'mathC22-t1'!T21</f>
        <v>76.916666666666671</v>
      </c>
      <c r="I21" s="73">
        <f>'mathC22-t2'!U21</f>
        <v>11.59090909090909</v>
      </c>
      <c r="J21" s="116">
        <f t="shared" si="0"/>
        <v>44.253787878787882</v>
      </c>
      <c r="K21" s="6">
        <f t="shared" si="1"/>
        <v>0</v>
      </c>
    </row>
    <row r="22" spans="1:11" ht="21" customHeight="1" x14ac:dyDescent="0.5">
      <c r="A22" s="10">
        <v>56</v>
      </c>
      <c r="B22" s="16">
        <v>602035</v>
      </c>
      <c r="C22" s="9" t="s">
        <v>61</v>
      </c>
      <c r="D22" s="72"/>
      <c r="E22" s="72"/>
      <c r="F22" s="72"/>
      <c r="G22" s="73"/>
      <c r="H22" s="73">
        <f>'mathC22-t1'!T22</f>
        <v>92.875</v>
      </c>
      <c r="I22" s="73">
        <f>'mathC22-t2'!U22</f>
        <v>16.363636363636363</v>
      </c>
      <c r="J22" s="116">
        <f t="shared" si="0"/>
        <v>54.61931818181818</v>
      </c>
      <c r="K22" s="6">
        <f t="shared" si="1"/>
        <v>1.5</v>
      </c>
    </row>
    <row r="23" spans="1:11" ht="21" customHeight="1" x14ac:dyDescent="0.5">
      <c r="A23" s="10">
        <v>57</v>
      </c>
      <c r="B23" s="16">
        <v>602041</v>
      </c>
      <c r="C23" s="9" t="s">
        <v>62</v>
      </c>
      <c r="D23" s="72"/>
      <c r="E23" s="72"/>
      <c r="F23" s="72"/>
      <c r="G23" s="73"/>
      <c r="H23" s="73">
        <f>'mathC22-t1'!T23</f>
        <v>88.875</v>
      </c>
      <c r="I23" s="73">
        <f>'mathC22-t2'!U23</f>
        <v>15.681818181818182</v>
      </c>
      <c r="J23" s="116">
        <f t="shared" si="0"/>
        <v>52.278409090909093</v>
      </c>
      <c r="K23" s="6">
        <f t="shared" si="1"/>
        <v>1</v>
      </c>
    </row>
    <row r="24" spans="1:11" ht="21" customHeight="1" x14ac:dyDescent="0.5">
      <c r="A24" s="10">
        <v>58</v>
      </c>
      <c r="B24" s="16">
        <v>602063</v>
      </c>
      <c r="C24" s="9" t="s">
        <v>63</v>
      </c>
      <c r="D24" s="72"/>
      <c r="E24" s="72"/>
      <c r="F24" s="72"/>
      <c r="G24" s="73"/>
      <c r="H24" s="73">
        <f>'mathC22-t1'!T24</f>
        <v>90.458333333333329</v>
      </c>
      <c r="I24" s="73">
        <f>'mathC22-t2'!U24</f>
        <v>13.09090909090909</v>
      </c>
      <c r="J24" s="116">
        <f t="shared" si="0"/>
        <v>51.774621212121211</v>
      </c>
      <c r="K24" s="6">
        <f t="shared" si="1"/>
        <v>1</v>
      </c>
    </row>
    <row r="25" spans="1:11" ht="21" customHeight="1" x14ac:dyDescent="0.5">
      <c r="A25" s="10">
        <v>59</v>
      </c>
      <c r="B25" s="16">
        <v>602070</v>
      </c>
      <c r="C25" s="9" t="s">
        <v>64</v>
      </c>
      <c r="D25" s="72"/>
      <c r="E25" s="72"/>
      <c r="F25" s="72"/>
      <c r="G25" s="73"/>
      <c r="H25" s="73">
        <f>'mathC22-t1'!T25</f>
        <v>92.625</v>
      </c>
      <c r="I25" s="73">
        <f>'mathC22-t2'!U25</f>
        <v>16.5</v>
      </c>
      <c r="J25" s="116">
        <f t="shared" si="0"/>
        <v>54.5625</v>
      </c>
      <c r="K25" s="6">
        <f t="shared" si="1"/>
        <v>1.5</v>
      </c>
    </row>
    <row r="26" spans="1:11" ht="21" customHeight="1" x14ac:dyDescent="0.5">
      <c r="A26" s="10">
        <v>60</v>
      </c>
      <c r="B26" s="16">
        <v>602101</v>
      </c>
      <c r="C26" s="9" t="s">
        <v>65</v>
      </c>
      <c r="D26" s="72"/>
      <c r="E26" s="72"/>
      <c r="F26" s="72"/>
      <c r="G26" s="73"/>
      <c r="H26" s="73">
        <f>'mathC22-t1'!T26</f>
        <v>86.375</v>
      </c>
      <c r="I26" s="73">
        <f>'mathC22-t2'!U26</f>
        <v>12.340909090909092</v>
      </c>
      <c r="J26" s="116">
        <f t="shared" si="0"/>
        <v>49.357954545454547</v>
      </c>
      <c r="K26" s="6">
        <f t="shared" si="1"/>
        <v>0</v>
      </c>
    </row>
    <row r="27" spans="1:11" ht="21" customHeight="1" x14ac:dyDescent="0.5">
      <c r="A27" s="10">
        <v>61</v>
      </c>
      <c r="B27" s="16">
        <v>602106</v>
      </c>
      <c r="C27" s="9" t="s">
        <v>66</v>
      </c>
      <c r="D27" s="72"/>
      <c r="E27" s="72"/>
      <c r="F27" s="72"/>
      <c r="G27" s="73"/>
      <c r="H27" s="73">
        <f>'mathC22-t1'!T27</f>
        <v>80.125</v>
      </c>
      <c r="I27" s="73">
        <f>'mathC22-t2'!U27</f>
        <v>12.545454545454545</v>
      </c>
      <c r="J27" s="116">
        <f t="shared" si="0"/>
        <v>46.335227272727273</v>
      </c>
      <c r="K27" s="6">
        <f t="shared" si="1"/>
        <v>0</v>
      </c>
    </row>
    <row r="28" spans="1:11" ht="21" customHeight="1" x14ac:dyDescent="0.5">
      <c r="A28" s="10">
        <v>62</v>
      </c>
      <c r="B28" s="16">
        <v>602107</v>
      </c>
      <c r="C28" s="9" t="s">
        <v>67</v>
      </c>
      <c r="D28" s="72"/>
      <c r="E28" s="72"/>
      <c r="F28" s="72"/>
      <c r="G28" s="73"/>
      <c r="H28" s="73">
        <f>'mathC22-t1'!T28</f>
        <v>89</v>
      </c>
      <c r="I28" s="73">
        <f>'mathC22-t2'!U28</f>
        <v>14.25</v>
      </c>
      <c r="J28" s="116">
        <f t="shared" si="0"/>
        <v>51.625</v>
      </c>
      <c r="K28" s="6">
        <f t="shared" si="1"/>
        <v>1</v>
      </c>
    </row>
    <row r="29" spans="1:11" ht="21" customHeight="1" x14ac:dyDescent="0.5">
      <c r="A29" s="10">
        <v>63</v>
      </c>
      <c r="B29" s="16">
        <v>602117</v>
      </c>
      <c r="C29" s="9" t="s">
        <v>68</v>
      </c>
      <c r="D29" s="72"/>
      <c r="E29" s="72"/>
      <c r="F29" s="72"/>
      <c r="G29" s="73"/>
      <c r="H29" s="73">
        <f>'mathC22-t1'!T29</f>
        <v>82.541666666666657</v>
      </c>
      <c r="I29" s="73">
        <f>'mathC22-t2'!U29</f>
        <v>14.386363636363637</v>
      </c>
      <c r="J29" s="116">
        <f t="shared" si="0"/>
        <v>48.464015151515149</v>
      </c>
      <c r="K29" s="6">
        <f t="shared" si="1"/>
        <v>0</v>
      </c>
    </row>
    <row r="30" spans="1:11" ht="21" customHeight="1" x14ac:dyDescent="0.5">
      <c r="A30" s="10">
        <v>64</v>
      </c>
      <c r="B30" s="19">
        <v>602501</v>
      </c>
      <c r="C30" s="11" t="s">
        <v>69</v>
      </c>
      <c r="D30" s="72"/>
      <c r="E30" s="72"/>
      <c r="F30" s="72"/>
      <c r="G30" s="73"/>
      <c r="H30" s="73">
        <f>'mathC22-t1'!T30</f>
        <v>86.104166666666671</v>
      </c>
      <c r="I30" s="73">
        <f>'mathC22-t2'!U30</f>
        <v>13.568181818181818</v>
      </c>
      <c r="J30" s="116">
        <f t="shared" si="0"/>
        <v>49.836174242424242</v>
      </c>
      <c r="K30" s="6">
        <f t="shared" si="1"/>
        <v>1</v>
      </c>
    </row>
    <row r="31" spans="1:11" ht="21" customHeight="1" x14ac:dyDescent="0.5">
      <c r="A31" s="10">
        <v>65</v>
      </c>
      <c r="B31" s="19">
        <v>602502</v>
      </c>
      <c r="C31" s="11" t="s">
        <v>70</v>
      </c>
      <c r="D31" s="72"/>
      <c r="E31" s="72"/>
      <c r="F31" s="72"/>
      <c r="G31" s="73"/>
      <c r="H31" s="73">
        <f>'mathC22-t1'!T31</f>
        <v>81.333333333333329</v>
      </c>
      <c r="I31" s="73">
        <f>'mathC22-t2'!U31</f>
        <v>15.681818181818182</v>
      </c>
      <c r="J31" s="116">
        <f t="shared" si="0"/>
        <v>48.507575757575758</v>
      </c>
      <c r="K31" s="6">
        <f t="shared" si="1"/>
        <v>0</v>
      </c>
    </row>
    <row r="32" spans="1:11" ht="21" customHeight="1" x14ac:dyDescent="0.5">
      <c r="A32" s="10">
        <v>66</v>
      </c>
      <c r="B32" s="19">
        <v>602504</v>
      </c>
      <c r="C32" s="11" t="s">
        <v>71</v>
      </c>
      <c r="D32" s="72"/>
      <c r="E32" s="72"/>
      <c r="F32" s="72"/>
      <c r="G32" s="73"/>
      <c r="H32" s="73">
        <f>'mathC22-t1'!T32</f>
        <v>73.270833333333329</v>
      </c>
      <c r="I32" s="73">
        <f>'mathC22-t2'!U32</f>
        <v>9.3409090909090899</v>
      </c>
      <c r="J32" s="116">
        <f t="shared" si="0"/>
        <v>41.305871212121211</v>
      </c>
      <c r="K32" s="6">
        <f t="shared" si="1"/>
        <v>0</v>
      </c>
    </row>
    <row r="33" spans="1:11" ht="21" customHeight="1" x14ac:dyDescent="0.5">
      <c r="A33" s="10">
        <v>67</v>
      </c>
      <c r="B33" s="19">
        <v>602507</v>
      </c>
      <c r="C33" s="11" t="s">
        <v>72</v>
      </c>
      <c r="D33" s="72"/>
      <c r="E33" s="72"/>
      <c r="F33" s="72"/>
      <c r="G33" s="73"/>
      <c r="H33" s="73">
        <f>'mathC22-t1'!T33</f>
        <v>82.875</v>
      </c>
      <c r="I33" s="73">
        <f>'mathC22-t2'!U33</f>
        <v>15.272727272727272</v>
      </c>
      <c r="J33" s="116">
        <f t="shared" si="0"/>
        <v>49.073863636363633</v>
      </c>
      <c r="K33" s="6">
        <f t="shared" si="1"/>
        <v>0</v>
      </c>
    </row>
    <row r="34" spans="1:11" ht="21" customHeight="1" x14ac:dyDescent="0.5">
      <c r="C34" s="79" t="s">
        <v>4</v>
      </c>
      <c r="D34" s="114">
        <v>4</v>
      </c>
      <c r="E34" s="75">
        <v>3.5</v>
      </c>
      <c r="F34" s="114">
        <v>3</v>
      </c>
      <c r="G34" s="75">
        <v>2.5</v>
      </c>
      <c r="H34" s="114">
        <v>2</v>
      </c>
      <c r="I34" s="75">
        <v>1.5</v>
      </c>
      <c r="J34" s="115">
        <v>1</v>
      </c>
      <c r="K34" s="6">
        <f t="shared" ref="K34:K35" si="2">IF(J34&gt;=79.5,4,IF(J34&gt;=74.5,3.5,IF(J34&gt;=69.5,3,IF(J34&gt;=64.5,2.5,IF(J34&gt;=59.5,2,IF(J34&gt;=54.5,1.5,IF(J34&gt;=49.5,1,0)))))))</f>
        <v>0</v>
      </c>
    </row>
    <row r="35" spans="1:11" ht="21" customHeight="1" x14ac:dyDescent="0.5">
      <c r="C35" s="79" t="s">
        <v>5</v>
      </c>
      <c r="D35" s="12">
        <f>COUNTIF(K3:K33,"4")</f>
        <v>0</v>
      </c>
      <c r="E35" s="12">
        <f>COUNTIF(K3:K33,"3.5")</f>
        <v>1</v>
      </c>
      <c r="F35" s="12">
        <f>COUNTIF(K3:K33,"3")</f>
        <v>0</v>
      </c>
      <c r="G35" s="12">
        <f>COUNTIF(K3:K33,"2.5")</f>
        <v>0</v>
      </c>
      <c r="H35" s="12">
        <f>COUNTIF(K3:K33,"2")</f>
        <v>0</v>
      </c>
      <c r="I35" s="12">
        <f>COUNTIF(K3:K33,"1.5")</f>
        <v>3</v>
      </c>
      <c r="J35" s="12">
        <f>COUNTIF(K3:K33,"1")</f>
        <v>14</v>
      </c>
      <c r="K35" s="6">
        <f t="shared" si="2"/>
        <v>0</v>
      </c>
    </row>
  </sheetData>
  <pageMargins left="1.01" right="0.51181102362204722" top="0.51181102362204722" bottom="0.51181102362204722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mathC21-t1</vt:lpstr>
      <vt:lpstr>mathC21-t2</vt:lpstr>
      <vt:lpstr>mathC21-Y</vt:lpstr>
      <vt:lpstr>mathC22-t1</vt:lpstr>
      <vt:lpstr>mathC22-t2</vt:lpstr>
      <vt:lpstr>mathC22-Y</vt:lpstr>
      <vt:lpstr>Sheet10</vt:lpstr>
      <vt:lpstr>Sheet1</vt:lpstr>
      <vt:lpstr>'mathC21-t1'!Print_Area</vt:lpstr>
      <vt:lpstr>'mathC21-t2'!Print_Area</vt:lpstr>
      <vt:lpstr>'mathC21-Y'!Print_Area</vt:lpstr>
      <vt:lpstr>'mathC22-t1'!Print_Area</vt:lpstr>
      <vt:lpstr>'mathC22-t2'!Print_Area</vt:lpstr>
      <vt:lpstr>'mathC22-Y'!Print_Area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Ammy</cp:lastModifiedBy>
  <cp:lastPrinted>2020-02-26T05:59:23Z</cp:lastPrinted>
  <dcterms:created xsi:type="dcterms:W3CDTF">2019-10-01T05:30:52Z</dcterms:created>
  <dcterms:modified xsi:type="dcterms:W3CDTF">2020-02-26T09:25:23Z</dcterms:modified>
</cp:coreProperties>
</file>