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9440" windowHeight="9720" firstSheet="1" activeTab="9"/>
  </bookViews>
  <sheets>
    <sheet name="ขึ้นป.1 " sheetId="16" state="hidden" r:id="rId1"/>
    <sheet name="51" sheetId="39" r:id="rId2"/>
    <sheet name="52" sheetId="38" r:id="rId3"/>
    <sheet name="53" sheetId="40" r:id="rId4"/>
    <sheet name="54" sheetId="41" r:id="rId5"/>
    <sheet name="61" sheetId="42" r:id="rId6"/>
    <sheet name="62" sheetId="43" r:id="rId7"/>
    <sheet name="63" sheetId="44" r:id="rId8"/>
    <sheet name="64" sheetId="45" r:id="rId9"/>
    <sheet name="tp5" sheetId="46" r:id="rId10"/>
    <sheet name="tp6" sheetId="47" r:id="rId11"/>
  </sheets>
  <definedNames>
    <definedName name="_xlnm._FilterDatabase" localSheetId="9" hidden="1">'tp5'!$A$1:$U$155</definedName>
    <definedName name="_xlnm._FilterDatabase" localSheetId="10" hidden="1">'tp6'!$A$1:$U$167</definedName>
  </definedNames>
  <calcPr calcId="124519"/>
</workbook>
</file>

<file path=xl/calcChain.xml><?xml version="1.0" encoding="utf-8"?>
<calcChain xmlns="http://schemas.openxmlformats.org/spreadsheetml/2006/main">
  <c r="M2" i="46"/>
  <c r="L2"/>
  <c r="L89" i="47"/>
  <c r="M89" s="1"/>
  <c r="L52"/>
  <c r="M52" s="1"/>
  <c r="L54" i="46"/>
  <c r="L11"/>
  <c r="M164"/>
  <c r="M163"/>
  <c r="M162"/>
  <c r="M165" s="1"/>
  <c r="M54"/>
  <c r="M11"/>
  <c r="M159" s="1"/>
  <c r="I155"/>
  <c r="I154"/>
  <c r="I153"/>
  <c r="I152"/>
  <c r="I151"/>
  <c r="I150"/>
  <c r="I149"/>
  <c r="I148"/>
  <c r="I147"/>
  <c r="I146"/>
  <c r="I145"/>
  <c r="I144"/>
  <c r="I143"/>
  <c r="I142"/>
  <c r="I119"/>
  <c r="I118"/>
  <c r="I117"/>
  <c r="I116"/>
  <c r="I115"/>
  <c r="I114"/>
  <c r="I113"/>
  <c r="I112"/>
  <c r="I111"/>
  <c r="I110"/>
  <c r="I109"/>
  <c r="I108"/>
  <c r="I107"/>
  <c r="I106"/>
  <c r="I105"/>
  <c r="I104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L167" i="47"/>
  <c r="M167" s="1"/>
  <c r="L166"/>
  <c r="M166" s="1"/>
  <c r="L165"/>
  <c r="M165" s="1"/>
  <c r="L164"/>
  <c r="M164" s="1"/>
  <c r="L163"/>
  <c r="M163" s="1"/>
  <c r="L162"/>
  <c r="M162" s="1"/>
  <c r="L161"/>
  <c r="M161" s="1"/>
  <c r="L160"/>
  <c r="M160" s="1"/>
  <c r="L159"/>
  <c r="M159" s="1"/>
  <c r="L158"/>
  <c r="M158" s="1"/>
  <c r="L157"/>
  <c r="M157" s="1"/>
  <c r="L156"/>
  <c r="M156" s="1"/>
  <c r="L155"/>
  <c r="M155" s="1"/>
  <c r="L154"/>
  <c r="M154" s="1"/>
  <c r="L153"/>
  <c r="M153" s="1"/>
  <c r="L152"/>
  <c r="M152" s="1"/>
  <c r="L151"/>
  <c r="M151" s="1"/>
  <c r="L150"/>
  <c r="M150" s="1"/>
  <c r="L149"/>
  <c r="M149" s="1"/>
  <c r="L148"/>
  <c r="M148" s="1"/>
  <c r="L147"/>
  <c r="M147" s="1"/>
  <c r="L146"/>
  <c r="M146" s="1"/>
  <c r="L145"/>
  <c r="M145" s="1"/>
  <c r="L144"/>
  <c r="M144" s="1"/>
  <c r="L143"/>
  <c r="M143" s="1"/>
  <c r="L142"/>
  <c r="M142" s="1"/>
  <c r="L141"/>
  <c r="M141" s="1"/>
  <c r="L140"/>
  <c r="M140" s="1"/>
  <c r="L139"/>
  <c r="M139" s="1"/>
  <c r="L138"/>
  <c r="M138" s="1"/>
  <c r="L137"/>
  <c r="M137" s="1"/>
  <c r="L136"/>
  <c r="M136" s="1"/>
  <c r="L135"/>
  <c r="M135" s="1"/>
  <c r="L134"/>
  <c r="M134" s="1"/>
  <c r="L133"/>
  <c r="M133" s="1"/>
  <c r="L132"/>
  <c r="M132" s="1"/>
  <c r="L131"/>
  <c r="M131" s="1"/>
  <c r="L130"/>
  <c r="M130" s="1"/>
  <c r="L129"/>
  <c r="M129" s="1"/>
  <c r="L128"/>
  <c r="M128" s="1"/>
  <c r="L127"/>
  <c r="M127" s="1"/>
  <c r="L126"/>
  <c r="M126" s="1"/>
  <c r="L125"/>
  <c r="M125" s="1"/>
  <c r="L124"/>
  <c r="M124" s="1"/>
  <c r="L123"/>
  <c r="M123" s="1"/>
  <c r="L122"/>
  <c r="M122" s="1"/>
  <c r="L121"/>
  <c r="M121" s="1"/>
  <c r="L120"/>
  <c r="M120" s="1"/>
  <c r="L119"/>
  <c r="M119" s="1"/>
  <c r="L118"/>
  <c r="M118" s="1"/>
  <c r="L117"/>
  <c r="M117" s="1"/>
  <c r="L116"/>
  <c r="M116" s="1"/>
  <c r="L115"/>
  <c r="M115" s="1"/>
  <c r="L114"/>
  <c r="M114" s="1"/>
  <c r="L113"/>
  <c r="M113" s="1"/>
  <c r="L112"/>
  <c r="M112" s="1"/>
  <c r="L111"/>
  <c r="M111" s="1"/>
  <c r="L110"/>
  <c r="M110" s="1"/>
  <c r="L109"/>
  <c r="M109" s="1"/>
  <c r="L108"/>
  <c r="M108" s="1"/>
  <c r="L107"/>
  <c r="M107" s="1"/>
  <c r="L106"/>
  <c r="M106" s="1"/>
  <c r="L105"/>
  <c r="M105" s="1"/>
  <c r="L104"/>
  <c r="M104" s="1"/>
  <c r="L103"/>
  <c r="M103" s="1"/>
  <c r="L102"/>
  <c r="M102" s="1"/>
  <c r="L101"/>
  <c r="M101" s="1"/>
  <c r="L100"/>
  <c r="M100" s="1"/>
  <c r="L99"/>
  <c r="M99" s="1"/>
  <c r="L98"/>
  <c r="M98" s="1"/>
  <c r="L97"/>
  <c r="M97" s="1"/>
  <c r="L96"/>
  <c r="M96" s="1"/>
  <c r="L95"/>
  <c r="M95" s="1"/>
  <c r="L94"/>
  <c r="M94" s="1"/>
  <c r="L93"/>
  <c r="M93" s="1"/>
  <c r="L92"/>
  <c r="M92" s="1"/>
  <c r="L91"/>
  <c r="M91" s="1"/>
  <c r="L90"/>
  <c r="M90" s="1"/>
  <c r="L88"/>
  <c r="M88" s="1"/>
  <c r="L87"/>
  <c r="M87" s="1"/>
  <c r="L86"/>
  <c r="M86" s="1"/>
  <c r="L85"/>
  <c r="M85" s="1"/>
  <c r="L84"/>
  <c r="M84" s="1"/>
  <c r="L83"/>
  <c r="M83" s="1"/>
  <c r="L82"/>
  <c r="M82" s="1"/>
  <c r="L81"/>
  <c r="M81" s="1"/>
  <c r="L80"/>
  <c r="M80" s="1"/>
  <c r="L79"/>
  <c r="M79" s="1"/>
  <c r="L78"/>
  <c r="M78" s="1"/>
  <c r="L77"/>
  <c r="M77" s="1"/>
  <c r="L76"/>
  <c r="M76" s="1"/>
  <c r="L75"/>
  <c r="M75" s="1"/>
  <c r="L74"/>
  <c r="M74" s="1"/>
  <c r="L73"/>
  <c r="M73" s="1"/>
  <c r="L72"/>
  <c r="M72" s="1"/>
  <c r="L71"/>
  <c r="M71" s="1"/>
  <c r="L70"/>
  <c r="M70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61"/>
  <c r="M61" s="1"/>
  <c r="L60"/>
  <c r="M60" s="1"/>
  <c r="L59"/>
  <c r="M59" s="1"/>
  <c r="L58"/>
  <c r="M58" s="1"/>
  <c r="L57"/>
  <c r="M57" s="1"/>
  <c r="L56"/>
  <c r="M56" s="1"/>
  <c r="L55"/>
  <c r="M55" s="1"/>
  <c r="L54"/>
  <c r="M54" s="1"/>
  <c r="L53"/>
  <c r="M53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M175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L4"/>
  <c r="M4" s="1"/>
  <c r="L3"/>
  <c r="M3" s="1"/>
  <c r="L2"/>
  <c r="M2" s="1"/>
  <c r="L155" i="46"/>
  <c r="M155"/>
  <c r="L154"/>
  <c r="M154"/>
  <c r="L153"/>
  <c r="M153"/>
  <c r="L152"/>
  <c r="M152"/>
  <c r="L151"/>
  <c r="M151"/>
  <c r="L150"/>
  <c r="M150"/>
  <c r="L149"/>
  <c r="M149"/>
  <c r="L148"/>
  <c r="M148"/>
  <c r="L147"/>
  <c r="M147"/>
  <c r="L146"/>
  <c r="M146"/>
  <c r="L145"/>
  <c r="M145"/>
  <c r="L144"/>
  <c r="M144"/>
  <c r="L143"/>
  <c r="M143"/>
  <c r="L142"/>
  <c r="M142"/>
  <c r="L141"/>
  <c r="M141"/>
  <c r="L140"/>
  <c r="M140"/>
  <c r="L139"/>
  <c r="M139"/>
  <c r="L138"/>
  <c r="M138"/>
  <c r="L137"/>
  <c r="M137"/>
  <c r="L136"/>
  <c r="M136"/>
  <c r="L135"/>
  <c r="M135"/>
  <c r="L134"/>
  <c r="M134"/>
  <c r="L133"/>
  <c r="M133"/>
  <c r="L132"/>
  <c r="M132"/>
  <c r="L131"/>
  <c r="M131"/>
  <c r="L130"/>
  <c r="M130"/>
  <c r="L129"/>
  <c r="M129"/>
  <c r="L128"/>
  <c r="M128"/>
  <c r="L127"/>
  <c r="M127"/>
  <c r="L126"/>
  <c r="M126"/>
  <c r="L125"/>
  <c r="M125"/>
  <c r="L124"/>
  <c r="M124"/>
  <c r="L123"/>
  <c r="M123"/>
  <c r="L122"/>
  <c r="M122"/>
  <c r="L121"/>
  <c r="M121"/>
  <c r="L120"/>
  <c r="M120"/>
  <c r="L119"/>
  <c r="M119"/>
  <c r="L118"/>
  <c r="M118"/>
  <c r="L117"/>
  <c r="M117"/>
  <c r="L116"/>
  <c r="M116"/>
  <c r="L115"/>
  <c r="M115"/>
  <c r="L114"/>
  <c r="M114"/>
  <c r="L113"/>
  <c r="M113"/>
  <c r="L112"/>
  <c r="M112"/>
  <c r="L111"/>
  <c r="M111"/>
  <c r="L110"/>
  <c r="M110"/>
  <c r="L109"/>
  <c r="M109"/>
  <c r="L108"/>
  <c r="M108"/>
  <c r="L107"/>
  <c r="M107"/>
  <c r="L106"/>
  <c r="M106"/>
  <c r="L105"/>
  <c r="M105"/>
  <c r="L104"/>
  <c r="M104"/>
  <c r="L103"/>
  <c r="M103"/>
  <c r="L102"/>
  <c r="M102"/>
  <c r="L101"/>
  <c r="M101"/>
  <c r="L100"/>
  <c r="M100"/>
  <c r="L99"/>
  <c r="M99"/>
  <c r="L98"/>
  <c r="M98"/>
  <c r="L97"/>
  <c r="M97"/>
  <c r="L96"/>
  <c r="M96"/>
  <c r="L95"/>
  <c r="M95"/>
  <c r="L94"/>
  <c r="M94"/>
  <c r="L93"/>
  <c r="M93"/>
  <c r="L92"/>
  <c r="M92"/>
  <c r="L91"/>
  <c r="M91"/>
  <c r="L90"/>
  <c r="M90"/>
  <c r="L89"/>
  <c r="M89"/>
  <c r="L88"/>
  <c r="M88"/>
  <c r="L87"/>
  <c r="M87"/>
  <c r="L86"/>
  <c r="M86"/>
  <c r="L85"/>
  <c r="M85"/>
  <c r="L84"/>
  <c r="M84"/>
  <c r="L83"/>
  <c r="M83"/>
  <c r="L82"/>
  <c r="M82"/>
  <c r="L81"/>
  <c r="M81"/>
  <c r="L80"/>
  <c r="M80"/>
  <c r="L79"/>
  <c r="M79"/>
  <c r="L78"/>
  <c r="M78"/>
  <c r="L77"/>
  <c r="M77"/>
  <c r="L76"/>
  <c r="M76"/>
  <c r="L75"/>
  <c r="M75"/>
  <c r="L74"/>
  <c r="M74"/>
  <c r="L73"/>
  <c r="M73"/>
  <c r="L72"/>
  <c r="M72"/>
  <c r="L71"/>
  <c r="M71"/>
  <c r="L70"/>
  <c r="M70"/>
  <c r="L69"/>
  <c r="M69"/>
  <c r="L68"/>
  <c r="M68"/>
  <c r="L67"/>
  <c r="M67"/>
  <c r="L66"/>
  <c r="M66"/>
  <c r="L65"/>
  <c r="M65"/>
  <c r="L64"/>
  <c r="M64"/>
  <c r="L63"/>
  <c r="M63"/>
  <c r="L62"/>
  <c r="M62"/>
  <c r="L61"/>
  <c r="M61"/>
  <c r="L60"/>
  <c r="M60"/>
  <c r="L59"/>
  <c r="M59"/>
  <c r="L58"/>
  <c r="M58"/>
  <c r="L57"/>
  <c r="M57"/>
  <c r="L56"/>
  <c r="M56"/>
  <c r="L55"/>
  <c r="M55"/>
  <c r="L53"/>
  <c r="M53"/>
  <c r="L52"/>
  <c r="M52"/>
  <c r="L51"/>
  <c r="M51"/>
  <c r="L50"/>
  <c r="M50"/>
  <c r="L49"/>
  <c r="M49"/>
  <c r="L48"/>
  <c r="M48"/>
  <c r="L47"/>
  <c r="M47"/>
  <c r="L46"/>
  <c r="M46"/>
  <c r="L45"/>
  <c r="M45"/>
  <c r="L44"/>
  <c r="M44"/>
  <c r="L43"/>
  <c r="M43"/>
  <c r="L42"/>
  <c r="M42"/>
  <c r="L41"/>
  <c r="M41"/>
  <c r="L40"/>
  <c r="M40"/>
  <c r="L39"/>
  <c r="M39"/>
  <c r="L38"/>
  <c r="M38"/>
  <c r="L37"/>
  <c r="M37"/>
  <c r="L36"/>
  <c r="M36"/>
  <c r="L35"/>
  <c r="M35"/>
  <c r="L34"/>
  <c r="M34"/>
  <c r="L33"/>
  <c r="M33"/>
  <c r="L32"/>
  <c r="M32"/>
  <c r="L31"/>
  <c r="M31"/>
  <c r="L30"/>
  <c r="M30"/>
  <c r="L29"/>
  <c r="M29"/>
  <c r="L28"/>
  <c r="M28"/>
  <c r="L27"/>
  <c r="M27"/>
  <c r="L26"/>
  <c r="M26"/>
  <c r="L25"/>
  <c r="M25"/>
  <c r="L24"/>
  <c r="M24"/>
  <c r="L23"/>
  <c r="M23"/>
  <c r="L22"/>
  <c r="M22"/>
  <c r="L21"/>
  <c r="M21"/>
  <c r="L20"/>
  <c r="M20"/>
  <c r="L19"/>
  <c r="M19"/>
  <c r="L18"/>
  <c r="M18"/>
  <c r="L17"/>
  <c r="M17"/>
  <c r="L16"/>
  <c r="M16"/>
  <c r="L15"/>
  <c r="M15"/>
  <c r="L14"/>
  <c r="M14"/>
  <c r="L13"/>
  <c r="M13"/>
  <c r="L12"/>
  <c r="M12"/>
  <c r="L10"/>
  <c r="M10"/>
  <c r="L9"/>
  <c r="M9"/>
  <c r="L8"/>
  <c r="M8"/>
  <c r="L7"/>
  <c r="M7"/>
  <c r="L6"/>
  <c r="M6"/>
  <c r="L5"/>
  <c r="M5"/>
  <c r="L4"/>
  <c r="M4"/>
  <c r="L3"/>
  <c r="M3"/>
  <c r="J6" i="4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5"/>
  <c r="J7" i="44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6"/>
  <c r="J6" i="43"/>
  <c r="J7"/>
  <c r="J8"/>
  <c r="J9"/>
  <c r="J10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5"/>
  <c r="J6" i="42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5"/>
  <c r="J6" i="4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5"/>
  <c r="J6" i="40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5"/>
  <c r="J6" i="38"/>
  <c r="J7"/>
  <c r="J8"/>
  <c r="J9"/>
  <c r="J10"/>
  <c r="J11"/>
  <c r="J12"/>
  <c r="J13"/>
  <c r="J14"/>
  <c r="J15"/>
  <c r="J16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5"/>
  <c r="K5" i="39"/>
  <c r="K6"/>
  <c r="K7"/>
  <c r="K8"/>
  <c r="K9"/>
  <c r="K10"/>
  <c r="K11"/>
  <c r="K12"/>
  <c r="K13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M172" i="47" l="1"/>
  <c r="M170"/>
  <c r="M171"/>
  <c r="M173" s="1"/>
  <c r="M174"/>
  <c r="M176"/>
  <c r="M158" i="46"/>
  <c r="M160"/>
  <c r="M177" i="47" l="1"/>
  <c r="M178" s="1"/>
  <c r="M161" i="46"/>
  <c r="M166" s="1"/>
</calcChain>
</file>

<file path=xl/comments1.xml><?xml version="1.0" encoding="utf-8"?>
<comments xmlns="http://schemas.openxmlformats.org/spreadsheetml/2006/main">
  <authors>
    <author>Khoneaen University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Khoneaen University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Khoneaen University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Khoneaen University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Khoneaen University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Khoneaen University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Khoneaen University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Khoneaen University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Khoneaen University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<sst xmlns="http://schemas.openxmlformats.org/spreadsheetml/2006/main" count="2862" uniqueCount="825">
  <si>
    <t>ลำดับ</t>
  </si>
  <si>
    <t>รหัสประจำตัว</t>
  </si>
  <si>
    <t>หมายเหตุ</t>
  </si>
  <si>
    <t>กึ่ง สก</t>
  </si>
  <si>
    <t>สก</t>
  </si>
  <si>
    <t xml:space="preserve">กึ่ง สก    </t>
  </si>
  <si>
    <t xml:space="preserve">สก  </t>
  </si>
  <si>
    <t xml:space="preserve">กึ่ง สก </t>
  </si>
  <si>
    <t>กรวิชญ์     จิตรนอก</t>
  </si>
  <si>
    <t>กษิตดิศ     นะคำศรี</t>
  </si>
  <si>
    <t>ธันวากร      ชาวงษ์</t>
  </si>
  <si>
    <t>นภนต์      ปัญญาสิทธิ์</t>
  </si>
  <si>
    <t>พิสิษฐ์      สีหามาตย์</t>
  </si>
  <si>
    <t>พุฒิพล      สุวรรณประเทศ</t>
  </si>
  <si>
    <t>ภาณุเมศวร์      วงศ์แสน</t>
  </si>
  <si>
    <t>รัชพล      พิลาวรรณ</t>
  </si>
  <si>
    <t>ณัชพล      ศรีหงษ์</t>
  </si>
  <si>
    <t>สิรวิชญ์      พรหมหลวงศรี</t>
  </si>
  <si>
    <t>อภิธาร      เพียสุพรรณ์</t>
  </si>
  <si>
    <t>ธนพล     ชาญสมร</t>
  </si>
  <si>
    <t>ธัญวิสิฏฐ์      พิลา</t>
  </si>
  <si>
    <t>ปารมี      ถิ่นเวียงทอง</t>
  </si>
  <si>
    <t>เพชรายุธ      โสบุญมา</t>
  </si>
  <si>
    <t>วรรษชล     โชคเหมาะ</t>
  </si>
  <si>
    <t>สิรวิชญ์      รังมาตย์</t>
  </si>
  <si>
    <t>พีรดนย์     อนุกูลประเสริฐ</t>
  </si>
  <si>
    <t>ก้องภพ     ศรีอุทธา</t>
  </si>
  <si>
    <t>ธนกฤต      โพธิ์จันทร์</t>
  </si>
  <si>
    <t>ธนันทร      พรมอุ่น</t>
  </si>
  <si>
    <t>พงศ์ศิริ     ศรีโพธา</t>
  </si>
  <si>
    <t>พิชาญะ      โยมสีดำ</t>
  </si>
  <si>
    <t>พุทธกร      สอนพิละ</t>
  </si>
  <si>
    <t>ภคพล     ติลาโพธิ์</t>
  </si>
  <si>
    <t>ภานุพงศ์      เพ็งนารินทร์</t>
  </si>
  <si>
    <t>ศรัณยพงศ์      โคตรตาแสง</t>
  </si>
  <si>
    <t>อนันต์สิทธิ์      อุปปิด</t>
  </si>
  <si>
    <t>ทรงวุฒิ      นิยมโภค</t>
  </si>
  <si>
    <t>นิธิกร      ไชยราษฎร์</t>
  </si>
  <si>
    <t>ชวิศ      ภูไชยแสง</t>
  </si>
  <si>
    <t>ณวัฒน์       จันทร์ลุน</t>
  </si>
  <si>
    <t>ศุภฤทธิ์      ศรีวิลาศ</t>
  </si>
  <si>
    <t>ณัฐชนน      โถแก้ว</t>
  </si>
  <si>
    <t>ชิษณุพงศ์      ยุวนะศิริ</t>
  </si>
  <si>
    <t>ณัฐนนท์       สุทธิประภา</t>
  </si>
  <si>
    <t>ปองพล      สุขประเสริฐ</t>
  </si>
  <si>
    <t>ภูรินท์ธรรศ      โพธิไพรัตนา</t>
  </si>
  <si>
    <t>ตะวันฉัตร     สุดสงค์</t>
  </si>
  <si>
    <t>จริยวิชญ์     จิตะพล</t>
  </si>
  <si>
    <t>จิตติโชค     กาบบัวลอย</t>
  </si>
  <si>
    <t>ทนุธรรม     อนันตรประเสริฐ</t>
  </si>
  <si>
    <t>ธนภัทร     มาตย์สุด</t>
  </si>
  <si>
    <t>พันธกานต์      ภูกองชนะ</t>
  </si>
  <si>
    <t>รติกร     ปะวะลัง</t>
  </si>
  <si>
    <t>กฤษนพงษ์     ต้นงาม</t>
  </si>
  <si>
    <t>แทนคุณ     ตติยะพงษ์กุล</t>
  </si>
  <si>
    <t>พัทธดนย์      จันทร์เหมือน</t>
  </si>
  <si>
    <t>พิทักษ์ชน     พงษ์คำพันธ์</t>
  </si>
  <si>
    <t>วรพล     สมดี</t>
  </si>
  <si>
    <t>กวิน     คำสิงห์</t>
  </si>
  <si>
    <t>ธันวา     ยะราช</t>
  </si>
  <si>
    <t>ปัณณวิชญ์      อารัมภวิโรจน์</t>
  </si>
  <si>
    <t>ณัฐวิทย์     เตียวตระกูล</t>
  </si>
  <si>
    <t>เมธาวิน     พันธุ์ชัย</t>
  </si>
  <si>
    <t>พศวีร์     สิงห์ยะบุศย์</t>
  </si>
  <si>
    <t>ชวิศ      ศักดิ์สุภาพ</t>
  </si>
  <si>
    <t>เมิ่งไข่     ฮู</t>
  </si>
  <si>
    <t>นราธิป     ถาวร</t>
  </si>
  <si>
    <t>พลัฏฐ์     คทาวุธเจริญกุล</t>
  </si>
  <si>
    <t>ธชย     พงษ์ภิญโญ</t>
  </si>
  <si>
    <t>นำชัย     มูลมาตย์</t>
  </si>
  <si>
    <t>ภูรินท์      เปล่งดีสกุล</t>
  </si>
  <si>
    <t>ศุภวิชญ์     ศิลารัตน์</t>
  </si>
  <si>
    <t>อโนมทัส      บุตรลา</t>
  </si>
  <si>
    <t>อริย์ธัช      อารมณ์ดี</t>
  </si>
  <si>
    <t>ดาเรล ดรณ์      เควียเซ่น</t>
  </si>
  <si>
    <t>นนทพัทธ์     บาลไธสง</t>
  </si>
  <si>
    <t>ปุญญพัฒน์     พารา</t>
  </si>
  <si>
    <t>บุญญาพร      วงษาสันต์</t>
  </si>
  <si>
    <t>ตวงฤทัย      สีเรือง</t>
  </si>
  <si>
    <t>ธัญชนก      สอสกุล</t>
  </si>
  <si>
    <t>ธัญรัศม์      น้อยโนนงิ้ว</t>
  </si>
  <si>
    <t>พัทธ์ธีรา      พงษ์คำผาย</t>
  </si>
  <si>
    <t>พิมพ์ชนก      ศรีสวัสดิ์</t>
  </si>
  <si>
    <t>วิลาสิณี      ศรีโนนม่วง</t>
  </si>
  <si>
    <t>กิตติ์นภัส      ตลับทอง</t>
  </si>
  <si>
    <t>ฐิติภัทรา      แก้วศิริ</t>
  </si>
  <si>
    <t>เพียงไพลิน      พุทธโฆษ์</t>
  </si>
  <si>
    <t>สุภัสสรา     ศิลาวิเศษ</t>
  </si>
  <si>
    <t>วริศรา      วรรณคำ</t>
  </si>
  <si>
    <t>ชนกานต์      กิจคติ</t>
  </si>
  <si>
    <t>ณตะวัน      พงษ์ภิญโญ</t>
  </si>
  <si>
    <t>กมลพิสุทธิ์      บุญพา</t>
  </si>
  <si>
    <t>ขวัญข้าว      สิงคิบุตร</t>
  </si>
  <si>
    <t>พิมพ์พิสุทธิ์     บุตรพรหม</t>
  </si>
  <si>
    <t>สุภาวดี     ชานนตรี</t>
  </si>
  <si>
    <t>ศุภาพิชญ์      ปลัดขวา</t>
  </si>
  <si>
    <t>ภีชญา     จักรเสน</t>
  </si>
  <si>
    <t>คติยา      มุนมิน</t>
  </si>
  <si>
    <t>ชวัลลักษณ์     จันทร์ขาว</t>
  </si>
  <si>
    <t>กนกพิชญ์     นาบุดดา</t>
  </si>
  <si>
    <t>จิรัชญา     จันทร์โพธิ์ศรี</t>
  </si>
  <si>
    <t>ชลธร     พาบุ</t>
  </si>
  <si>
    <t>ธัญชนก     ทิพฤาตรี</t>
  </si>
  <si>
    <t>ธัญรัตน์     พิมพ์เครือ</t>
  </si>
  <si>
    <t>ปวีณา     ทิมนตรี</t>
  </si>
  <si>
    <t>พุทธธิดา    มังธานี</t>
  </si>
  <si>
    <t>สุประวีณ์     ศรีขันธ์</t>
  </si>
  <si>
    <t>พิริยกร     ไข่มุกข์</t>
  </si>
  <si>
    <t>ธิดาพร     เจริญพิทยา</t>
  </si>
  <si>
    <t>ปุณิกา     ศรีสุนนท์</t>
  </si>
  <si>
    <t>พีรชยา    พรานบุญ</t>
  </si>
  <si>
    <t>ปภาวรินท์     ศรีบุญเรือง</t>
  </si>
  <si>
    <t>ชัยนับ  อามิน     ไรส์</t>
  </si>
  <si>
    <t>กุลปริยา     เถาวัลย์ดี</t>
  </si>
  <si>
    <t>ปทิตตา     พันธุ์โภคา</t>
  </si>
  <si>
    <t>จิรธิดา    ฤทธิ์นอก</t>
  </si>
  <si>
    <t>ชญาดา     อภิแสงปัญญา</t>
  </si>
  <si>
    <t>ชุติศรณ์     บุ้งทอง</t>
  </si>
  <si>
    <t>รุ้งลดา     ฝากเซียงซา</t>
  </si>
  <si>
    <t>ออมรัก     พินิจสุนทร</t>
  </si>
  <si>
    <t>พราว     เรืองแสง</t>
  </si>
  <si>
    <t>มาริสา     ลมไธสง</t>
  </si>
  <si>
    <t>วิรัญชนา     บุญยืด</t>
  </si>
  <si>
    <t>สุภัสสรา     แสงปัญญา</t>
  </si>
  <si>
    <t>นันทรัตน์       ธีรพงศ์ภักดี</t>
  </si>
  <si>
    <t>พชรกาญจน์      ยืนยง</t>
  </si>
  <si>
    <t>สิรินท์ดา     บัวเมืองเพีย</t>
  </si>
  <si>
    <t>พลอยชมพู     คุ้มทรัพย์</t>
  </si>
  <si>
    <t>ธัญชนก      ณ  ถลาง</t>
  </si>
  <si>
    <t>แพรวพรรณ      เพชรฤาชา</t>
  </si>
  <si>
    <t>อภิญญา     นนเลาพล</t>
  </si>
  <si>
    <t>อังศุมาลิน      พัฒนศร</t>
  </si>
  <si>
    <t>ณัฐธัญญา     จักรเมธากุล</t>
  </si>
  <si>
    <t>บุรัสกร     ป้อมแสนศรี</t>
  </si>
  <si>
    <t>พรปวีณ์     สุชาติ</t>
  </si>
  <si>
    <t>ชื่อ</t>
  </si>
  <si>
    <t>ด.ช.</t>
  </si>
  <si>
    <t>ด.ญ.</t>
  </si>
  <si>
    <t>เพศ</t>
  </si>
  <si>
    <t>กึ่งสวัสดิการ</t>
  </si>
  <si>
    <t xml:space="preserve">กึ่งสวัสดิการ    </t>
  </si>
  <si>
    <t xml:space="preserve">กึ่งสวัสดิการ   </t>
  </si>
  <si>
    <t>สวัสดิการ</t>
  </si>
  <si>
    <t xml:space="preserve">สวัสดิการ    </t>
  </si>
  <si>
    <t xml:space="preserve">สวัสดิการ   </t>
  </si>
  <si>
    <t>ปราจรีย์     ศักดิ์พิศุทธิกุล</t>
  </si>
  <si>
    <t xml:space="preserve">                   โรงเรียนสาธิตมหาวิทยาลัยขอนแก่น ฝ่ายประถมศึกษา ( มอดินแดง ) </t>
  </si>
  <si>
    <t>เลขที่</t>
  </si>
  <si>
    <t>IEC</t>
  </si>
  <si>
    <t>(ชื่อเดิม นโม)</t>
  </si>
  <si>
    <t>ชื่อ -สกุล</t>
  </si>
  <si>
    <t>AU</t>
  </si>
  <si>
    <t xml:space="preserve">ชั้นประถมศึกษาปีที่ 1  ปีการศึกษา   2559   </t>
  </si>
  <si>
    <t>ผลการเรียน</t>
  </si>
  <si>
    <t>ขอเข้าIec</t>
  </si>
  <si>
    <t>ธนกฤต</t>
  </si>
  <si>
    <t>เด็กชาย</t>
  </si>
  <si>
    <t>เด็กหญิง</t>
  </si>
  <si>
    <t>เปานาเรียง</t>
  </si>
  <si>
    <t>แก้วศิริ</t>
  </si>
  <si>
    <t>ศรีโนนม่วง</t>
  </si>
  <si>
    <t>ธนกร</t>
  </si>
  <si>
    <t>พชร</t>
  </si>
  <si>
    <t>บุญเมืองแสน</t>
  </si>
  <si>
    <t>เสนาสุ</t>
  </si>
  <si>
    <t>พิชชาภา</t>
  </si>
  <si>
    <t>กฤตยชญ์</t>
  </si>
  <si>
    <t>จิดาภา</t>
  </si>
  <si>
    <t>ตันวาณิชกุล</t>
  </si>
  <si>
    <t>กิตติคุณ</t>
  </si>
  <si>
    <t>ณฐวัฒน์</t>
  </si>
  <si>
    <t>วงศ์วิลาศสกุล</t>
  </si>
  <si>
    <t>พวงคต</t>
  </si>
  <si>
    <t>โสภา</t>
  </si>
  <si>
    <t>คำแหวน</t>
  </si>
  <si>
    <t>มูลเค้า</t>
  </si>
  <si>
    <t>แพงมา</t>
  </si>
  <si>
    <t>ศรีพรรณ์</t>
  </si>
  <si>
    <t>บุรินทร์ประโคน</t>
  </si>
  <si>
    <t>กัญญาณัฐ</t>
  </si>
  <si>
    <t>เชิงหอม</t>
  </si>
  <si>
    <t>มูลมณี</t>
  </si>
  <si>
    <t>บุณยกร</t>
  </si>
  <si>
    <t>ตระกาลไทย</t>
  </si>
  <si>
    <t>พงศ์พลกิจ</t>
  </si>
  <si>
    <t>ศรีประดู่</t>
  </si>
  <si>
    <t>พิมสะกะ</t>
  </si>
  <si>
    <t>โสภาศุภวัตร</t>
  </si>
  <si>
    <t xml:space="preserve">                       ชั้นประถมศึกษาปีที่  5/3   ปีการศึกษา   2561</t>
  </si>
  <si>
    <t xml:space="preserve">                       ชั้นประถมศึกษาปีที่  5/4   ปีการศึกษา   2561</t>
  </si>
  <si>
    <t xml:space="preserve">                       ชั้นประถมศึกษาปีที่  6/3   ปีการศึกษา   2561</t>
  </si>
  <si>
    <t xml:space="preserve">                       ชั้นประถมศึกษาปีที่  6/4   ปีการศึกษา   2561 </t>
  </si>
  <si>
    <t>ไชยชุน</t>
  </si>
  <si>
    <t>ทัพพสารพงศ์</t>
  </si>
  <si>
    <t>เฉยไสย</t>
  </si>
  <si>
    <t>ปลัดขวา</t>
  </si>
  <si>
    <t>คงสวัสดิ์</t>
  </si>
  <si>
    <t>ผิวงาม</t>
  </si>
  <si>
    <t>ศรีสุข</t>
  </si>
  <si>
    <t>พงศ์พิมล</t>
  </si>
  <si>
    <t>สุระพร</t>
  </si>
  <si>
    <t>เต็มธนกิจไพศาล</t>
  </si>
  <si>
    <t>วงษ์อุ่น</t>
  </si>
  <si>
    <t>พิทยาภรณ์</t>
  </si>
  <si>
    <t>มนัสวี</t>
  </si>
  <si>
    <t>อภิชญา</t>
  </si>
  <si>
    <t>มีศรี</t>
  </si>
  <si>
    <t>เพียสุพรรณ์</t>
  </si>
  <si>
    <t>ธนัญชนก</t>
  </si>
  <si>
    <t>พิชามญชุ์</t>
  </si>
  <si>
    <t>พศวัต</t>
  </si>
  <si>
    <t>ชมภูวิเศษ</t>
  </si>
  <si>
    <t>สุทธิพงษ์ประชา</t>
  </si>
  <si>
    <t>คำสิงห์</t>
  </si>
  <si>
    <t>บุญสิทธิ์</t>
  </si>
  <si>
    <t>ศรีสุนนท์</t>
  </si>
  <si>
    <t>ภาสกร</t>
  </si>
  <si>
    <t>เทวะประทีป</t>
  </si>
  <si>
    <t>ประตังถาโต</t>
  </si>
  <si>
    <t>วรัญญา</t>
  </si>
  <si>
    <t>ประสงค์ดี</t>
  </si>
  <si>
    <t>วงษาสินชัย</t>
  </si>
  <si>
    <t>กร</t>
  </si>
  <si>
    <t xml:space="preserve">คุณัชญ์   </t>
  </si>
  <si>
    <t>แก้วเฮียง</t>
  </si>
  <si>
    <t>ชวกร</t>
  </si>
  <si>
    <t>ญาณาธิป</t>
  </si>
  <si>
    <t>พันธ์สวัสดิ์</t>
  </si>
  <si>
    <t>เดชาวัต</t>
  </si>
  <si>
    <t>ตฤณ</t>
  </si>
  <si>
    <t>เทพทัต</t>
  </si>
  <si>
    <t>เพิ่มยินดี</t>
  </si>
  <si>
    <t>ปองคุณ</t>
  </si>
  <si>
    <t>ปทุมธนทรัพย์</t>
  </si>
  <si>
    <t>พีรพัฒน์</t>
  </si>
  <si>
    <t>ภัทรดนัย</t>
  </si>
  <si>
    <t>สุวงษา</t>
  </si>
  <si>
    <t>แก้วกงพาน</t>
  </si>
  <si>
    <t>ภูเทพ</t>
  </si>
  <si>
    <t>เทพภูเขียว</t>
  </si>
  <si>
    <t>สรยุทธ</t>
  </si>
  <si>
    <t>ถนนแก้ว</t>
  </si>
  <si>
    <t>สรวิชญ์</t>
  </si>
  <si>
    <t>อภิวิชญ์</t>
  </si>
  <si>
    <t>อินณรงค์</t>
  </si>
  <si>
    <t>อรรถภัทร</t>
  </si>
  <si>
    <t>แสนสะอาด</t>
  </si>
  <si>
    <t>อริยะ</t>
  </si>
  <si>
    <t>วิสุทธางกูร</t>
  </si>
  <si>
    <t>ปรมัตถ์</t>
  </si>
  <si>
    <t>ลีลาคม</t>
  </si>
  <si>
    <t>พสิษฐ์</t>
  </si>
  <si>
    <t>พูลสมบัติ</t>
  </si>
  <si>
    <t>พุทธเพชร</t>
  </si>
  <si>
    <t>ลุนพุฒิ</t>
  </si>
  <si>
    <t>กนกวรรณ</t>
  </si>
  <si>
    <t>ดาราพรม</t>
  </si>
  <si>
    <t>กมลยุพา</t>
  </si>
  <si>
    <t>คีรีเมฆ</t>
  </si>
  <si>
    <t>ชนกานต์</t>
  </si>
  <si>
    <t>สุนีย์</t>
  </si>
  <si>
    <t>ณัฐกฤตา</t>
  </si>
  <si>
    <t>พันศิริ</t>
  </si>
  <si>
    <t>ณันทัชพร</t>
  </si>
  <si>
    <t>สินธุกุม</t>
  </si>
  <si>
    <t>ดานลี</t>
  </si>
  <si>
    <t>ตี่ขันติกุล</t>
  </si>
  <si>
    <t>ชุณหคันธรส</t>
  </si>
  <si>
    <t>ธัญญ์ภคพร</t>
  </si>
  <si>
    <t>ทีฆวิวรรธน์</t>
  </si>
  <si>
    <t>นพภัสสร</t>
  </si>
  <si>
    <t>บุญทศ</t>
  </si>
  <si>
    <t>นภัสสร</t>
  </si>
  <si>
    <t>คนใหญ่</t>
  </si>
  <si>
    <t>บัณฑิตา</t>
  </si>
  <si>
    <t>เบญญาภา</t>
  </si>
  <si>
    <t>นันดี</t>
  </si>
  <si>
    <t>พรพิมล</t>
  </si>
  <si>
    <t>สาขวา</t>
  </si>
  <si>
    <t>พัณณ์ชิตา</t>
  </si>
  <si>
    <t>จันทร์เหมือน</t>
  </si>
  <si>
    <t>สมิตานัน</t>
  </si>
  <si>
    <t>สุกุมาลย์</t>
  </si>
  <si>
    <t>อภัสรา</t>
  </si>
  <si>
    <t>เหล่าสุวรรณ</t>
  </si>
  <si>
    <t>อินทิรา</t>
  </si>
  <si>
    <t>ทองบ้านทุ่ม</t>
  </si>
  <si>
    <t>วรธนสร</t>
  </si>
  <si>
    <t xml:space="preserve">วรัญชลี  </t>
  </si>
  <si>
    <t>การภักดี</t>
  </si>
  <si>
    <t>กฤษฎา</t>
  </si>
  <si>
    <t>ศรีขันธ์</t>
  </si>
  <si>
    <t>กันต์ธีร์</t>
  </si>
  <si>
    <t>สีหามาตย์</t>
  </si>
  <si>
    <t>กิตติพิชญ์</t>
  </si>
  <si>
    <t>ปิยะศิลป์</t>
  </si>
  <si>
    <t>คริสตกานต์</t>
  </si>
  <si>
    <t>ปะกังพะลัง</t>
  </si>
  <si>
    <t>ฐิติพงศ์</t>
  </si>
  <si>
    <t>ภูวิลัย</t>
  </si>
  <si>
    <t>ณัฐวุฒิ</t>
  </si>
  <si>
    <t>มัญสามุข</t>
  </si>
  <si>
    <t>ปลวัชร</t>
  </si>
  <si>
    <t>ไชโยกุล</t>
  </si>
  <si>
    <t>ปีกุนทอง</t>
  </si>
  <si>
    <t>บุตรดีมี</t>
  </si>
  <si>
    <t>ภัทรพล</t>
  </si>
  <si>
    <t>บุญยโชติศักดิ์</t>
  </si>
  <si>
    <t>ภาสวร</t>
  </si>
  <si>
    <t>ใจสะอาด</t>
  </si>
  <si>
    <t>รวิพล</t>
  </si>
  <si>
    <t>สุวรรณประเทศ</t>
  </si>
  <si>
    <t>วิลเลียม</t>
  </si>
  <si>
    <t>ฟิลลิป เพียดสิงห์</t>
  </si>
  <si>
    <t>สิรวุฒิ</t>
  </si>
  <si>
    <t>อนรรฆพงศ์</t>
  </si>
  <si>
    <t>จันทรเสนา</t>
  </si>
  <si>
    <t>อิทธพร</t>
  </si>
  <si>
    <t>สุวรรณเจริญ</t>
  </si>
  <si>
    <t>พชรพล</t>
  </si>
  <si>
    <t>พิทอง</t>
  </si>
  <si>
    <t>พีรวิชญ์</t>
  </si>
  <si>
    <t>สุทธิภัทร</t>
  </si>
  <si>
    <t>วิจบ</t>
  </si>
  <si>
    <t>ณัฐวรรธน์</t>
  </si>
  <si>
    <t>ช่างผัส</t>
  </si>
  <si>
    <t xml:space="preserve">ภัทรพล </t>
  </si>
  <si>
    <t>ศรีเมฆ</t>
  </si>
  <si>
    <t xml:space="preserve">สรวิศณ์  </t>
  </si>
  <si>
    <t>สุวรรณปักษิณ</t>
  </si>
  <si>
    <t>กัลยรัตน์</t>
  </si>
  <si>
    <t>กองลี</t>
  </si>
  <si>
    <t>เขมจิรา</t>
  </si>
  <si>
    <t>รวยสูงเนิน</t>
  </si>
  <si>
    <t>จิรภา</t>
  </si>
  <si>
    <t>นะจะคูณ</t>
  </si>
  <si>
    <t>ชนากานต์</t>
  </si>
  <si>
    <t>ถาวรีย์</t>
  </si>
  <si>
    <t>พลคำแก้ว</t>
  </si>
  <si>
    <t>นลัทพร</t>
  </si>
  <si>
    <t>แอมนนท์</t>
  </si>
  <si>
    <t>พลอยชมพู</t>
  </si>
  <si>
    <t>ฤทธิวุฒิ</t>
  </si>
  <si>
    <t>พีรดา</t>
  </si>
  <si>
    <t>เงาศิลป์ชัย</t>
  </si>
  <si>
    <t>ฟ้าใส</t>
  </si>
  <si>
    <t>สิงคิบุตร</t>
  </si>
  <si>
    <t>ภัทรภร</t>
  </si>
  <si>
    <t>ละราคี</t>
  </si>
  <si>
    <t>รสนันท์</t>
  </si>
  <si>
    <t>ดวงมั่น</t>
  </si>
  <si>
    <t>รุ่งวรา</t>
  </si>
  <si>
    <t>ภูสิทธิ์ธนากุล</t>
  </si>
  <si>
    <t>วริศรา</t>
  </si>
  <si>
    <t>ศศิพิมล</t>
  </si>
  <si>
    <t>แสนบน</t>
  </si>
  <si>
    <t>กนกพร</t>
  </si>
  <si>
    <t>พรมมาซุย</t>
  </si>
  <si>
    <t>กนกภรณ์</t>
  </si>
  <si>
    <t>นงนภัส</t>
  </si>
  <si>
    <t>ธนจาตุรนต์</t>
  </si>
  <si>
    <t xml:space="preserve">ภัทรานิษฐ์ </t>
  </si>
  <si>
    <t xml:space="preserve"> ธุลีจันทร์</t>
  </si>
  <si>
    <t xml:space="preserve">ชนมน </t>
  </si>
  <si>
    <t>ป้องนาม</t>
  </si>
  <si>
    <t>แสนชัย</t>
  </si>
  <si>
    <t>ชัยฤทธิ์</t>
  </si>
  <si>
    <t>ศุภวิชญ์</t>
  </si>
  <si>
    <t>นภัสกร</t>
  </si>
  <si>
    <t>มนูญวงศ์</t>
  </si>
  <si>
    <t>ชีวาจร</t>
  </si>
  <si>
    <t>ชยพล</t>
  </si>
  <si>
    <t>ภูรินท์</t>
  </si>
  <si>
    <t>หนูหล้า</t>
  </si>
  <si>
    <t>ขาวพล</t>
  </si>
  <si>
    <t>แทนคุณ</t>
  </si>
  <si>
    <t>นนทพัทธ์</t>
  </si>
  <si>
    <t>ปัณณวิชญ์</t>
  </si>
  <si>
    <t>พิลาวรรณ</t>
  </si>
  <si>
    <t>พิมเสน</t>
  </si>
  <si>
    <t>ทิพฤาตรี</t>
  </si>
  <si>
    <t>พัฒนศร</t>
  </si>
  <si>
    <t>จันทร์ลุน</t>
  </si>
  <si>
    <t>สมศรี</t>
  </si>
  <si>
    <t>อนุกูลประเสริฐ</t>
  </si>
  <si>
    <t>บุตรลา</t>
  </si>
  <si>
    <t>จันทร์ขาว</t>
  </si>
  <si>
    <t>ฝากเซียงซา</t>
  </si>
  <si>
    <t>ชาวงษ์</t>
  </si>
  <si>
    <t>พงษ์คำพันธ์</t>
  </si>
  <si>
    <t>เถาวัลย์ดี</t>
  </si>
  <si>
    <t>ทิมนตรี</t>
  </si>
  <si>
    <t>ศรีสวัสดิ์</t>
  </si>
  <si>
    <t>ณัฐนนท์</t>
  </si>
  <si>
    <t>ภคพล</t>
  </si>
  <si>
    <t>กุลปริยา</t>
  </si>
  <si>
    <t>พิมพ์ชนก</t>
  </si>
  <si>
    <t>ยุวนะศิริ</t>
  </si>
  <si>
    <t>ณัชพล</t>
  </si>
  <si>
    <t>กฤตวัฒน์</t>
  </si>
  <si>
    <t>คณพศ</t>
  </si>
  <si>
    <t>ชัยพล</t>
  </si>
  <si>
    <t>ณัฐวัฒน์</t>
  </si>
  <si>
    <t>รัตนศรี</t>
  </si>
  <si>
    <t>ทรงพล</t>
  </si>
  <si>
    <t>อุดจันทร์</t>
  </si>
  <si>
    <t>พิมพ์วาปี</t>
  </si>
  <si>
    <t>ธนพัฒน์</t>
  </si>
  <si>
    <t>ทนะขว้าง</t>
  </si>
  <si>
    <t>ธัชชัย</t>
  </si>
  <si>
    <t>สิงห์ศิริเจริญกุล</t>
  </si>
  <si>
    <t>ธีระเมธินทร์</t>
  </si>
  <si>
    <t>ศรีสุวรรณ</t>
  </si>
  <si>
    <t>บุญชู</t>
  </si>
  <si>
    <t>ช่วยเงิน</t>
  </si>
  <si>
    <t>พฤฒิพงศ์</t>
  </si>
  <si>
    <t>พีรวัส</t>
  </si>
  <si>
    <t>ศรัทธาทิพย์</t>
  </si>
  <si>
    <t>ภาคภูมิ</t>
  </si>
  <si>
    <t>ธรรมวิรัตน์</t>
  </si>
  <si>
    <t>ภูมิรพี</t>
  </si>
  <si>
    <t>โควบุตร</t>
  </si>
  <si>
    <t>วัชระวิชญ์</t>
  </si>
  <si>
    <t>สุวัตถิกุล</t>
  </si>
  <si>
    <t>มีดี</t>
  </si>
  <si>
    <t>สนธิชัย</t>
  </si>
  <si>
    <t>ธงภักดี</t>
  </si>
  <si>
    <t>ปัณณรุจน์</t>
  </si>
  <si>
    <t>จิรวัชรีพงศ์</t>
  </si>
  <si>
    <t>วงศพัทธ์</t>
  </si>
  <si>
    <t>ทัศนขนิษฐากุล</t>
  </si>
  <si>
    <t>สิรภพ</t>
  </si>
  <si>
    <t>กชพรรณ</t>
  </si>
  <si>
    <t>ญาณิษา</t>
  </si>
  <si>
    <t>โคตรพัฒน์</t>
  </si>
  <si>
    <t>ฐิตารีย์</t>
  </si>
  <si>
    <t>พิมลักขณากุล</t>
  </si>
  <si>
    <t>ฐิติชญาน์</t>
  </si>
  <si>
    <t>ณัฐธนชล</t>
  </si>
  <si>
    <t>สงคราม</t>
  </si>
  <si>
    <t>ณิชา</t>
  </si>
  <si>
    <t>จันทโกศล</t>
  </si>
  <si>
    <t>ธนพร</t>
  </si>
  <si>
    <t>นาใจดี</t>
  </si>
  <si>
    <t>ธัญลักษณ์</t>
  </si>
  <si>
    <t>นันทีนี</t>
  </si>
  <si>
    <t>กิจเจริญปัญญา</t>
  </si>
  <si>
    <t>ปาณิฌานันท์</t>
  </si>
  <si>
    <t>อาภรพัฒน์</t>
  </si>
  <si>
    <t>ธารเลิศ</t>
  </si>
  <si>
    <t>ปีย์สิริ</t>
  </si>
  <si>
    <t>อิสสระวงษ์</t>
  </si>
  <si>
    <t>ศิริวงศ์</t>
  </si>
  <si>
    <t>พิมญาดา</t>
  </si>
  <si>
    <t>เสนาวงศ์</t>
  </si>
  <si>
    <t>รังสีวิจิตรประภา</t>
  </si>
  <si>
    <t>รมิตา</t>
  </si>
  <si>
    <t>แพงพรมพรึก</t>
  </si>
  <si>
    <t>ฤทัยภัทร</t>
  </si>
  <si>
    <t>งามชัด</t>
  </si>
  <si>
    <t>ลลนา</t>
  </si>
  <si>
    <t>พวงชมภู</t>
  </si>
  <si>
    <t>ศิริกานต์</t>
  </si>
  <si>
    <t>วะลัยใจ</t>
  </si>
  <si>
    <t>สุเมธินี</t>
  </si>
  <si>
    <t>โลมาอินทร์</t>
  </si>
  <si>
    <t>ณัฏฐ์หทัย</t>
  </si>
  <si>
    <t>ภูริญาดา</t>
  </si>
  <si>
    <t>ศรีมณี</t>
  </si>
  <si>
    <t>กนกพงศ์</t>
  </si>
  <si>
    <t>ขันแก้ว</t>
  </si>
  <si>
    <t>เกษมศักดิ์</t>
  </si>
  <si>
    <t>จิรกฤต</t>
  </si>
  <si>
    <t>วุฒิพันธุ์</t>
  </si>
  <si>
    <t>ณฐกร</t>
  </si>
  <si>
    <t>เครือน้ำคำ</t>
  </si>
  <si>
    <t>ด่านแก้ว</t>
  </si>
  <si>
    <t>ศิลาพันธุ์</t>
  </si>
  <si>
    <t>ธัชธรรม</t>
  </si>
  <si>
    <t>เติมศักดิ์</t>
  </si>
  <si>
    <t>ธัญพิสิษฐ์</t>
  </si>
  <si>
    <t>สุวรรณศร</t>
  </si>
  <si>
    <t>บุญกำจัด</t>
  </si>
  <si>
    <t>ปภาวิน</t>
  </si>
  <si>
    <t>มีสมบูรณ์</t>
  </si>
  <si>
    <t>สุ่มมาตย์</t>
  </si>
  <si>
    <t>พัฒน์เชษฐ์</t>
  </si>
  <si>
    <t>วาริษ</t>
  </si>
  <si>
    <t>สิงห์ปี</t>
  </si>
  <si>
    <t>ศุภณัฐ</t>
  </si>
  <si>
    <t>วรสาร</t>
  </si>
  <si>
    <t>ศรีชมภู</t>
  </si>
  <si>
    <t>สิทธิพร</t>
  </si>
  <si>
    <t>หฤษฎ์</t>
  </si>
  <si>
    <t>ธำรงยศวิทยากุล</t>
  </si>
  <si>
    <t>เจษฎา</t>
  </si>
  <si>
    <t>บัณฑิตวงษ์</t>
  </si>
  <si>
    <t>เกียรติคุณ</t>
  </si>
  <si>
    <t>ปรวีร์</t>
  </si>
  <si>
    <t>จันทร์โสดา</t>
  </si>
  <si>
    <t>แหล่ยัง</t>
  </si>
  <si>
    <t>กุลนัดดา</t>
  </si>
  <si>
    <t>จิตตานันท์</t>
  </si>
  <si>
    <t>คำสวาท</t>
  </si>
  <si>
    <t>ฑิตยา</t>
  </si>
  <si>
    <t>สายยนต์</t>
  </si>
  <si>
    <t>ณัฐธิดา</t>
  </si>
  <si>
    <t>ณัฐนันท์</t>
  </si>
  <si>
    <t>ลพพันธ์ทอง</t>
  </si>
  <si>
    <t>คูอุดมเลิศ</t>
  </si>
  <si>
    <t>นันท์นภัส</t>
  </si>
  <si>
    <t>จิตวิริยนนท์</t>
  </si>
  <si>
    <t>นัยน์ปพร</t>
  </si>
  <si>
    <t>กำหอม</t>
  </si>
  <si>
    <t>ปานฤทัย</t>
  </si>
  <si>
    <t>ธงคาศรี</t>
  </si>
  <si>
    <t>พัณณิตา</t>
  </si>
  <si>
    <t>มาตะราช</t>
  </si>
  <si>
    <t>ภภาษุภ</t>
  </si>
  <si>
    <t>สายพันธุ์</t>
  </si>
  <si>
    <t>ภูษณิศา</t>
  </si>
  <si>
    <t>ชื่นใจ</t>
  </si>
  <si>
    <t>ยอดขวัญ</t>
  </si>
  <si>
    <t>รักชนก</t>
  </si>
  <si>
    <t>ลลิตา</t>
  </si>
  <si>
    <t>วนัสนันท์</t>
  </si>
  <si>
    <t>รัตนโกเศศ</t>
  </si>
  <si>
    <t>ญาณพัสฆ์</t>
  </si>
  <si>
    <t>พรหมทา</t>
  </si>
  <si>
    <t>ธีระกานต์</t>
  </si>
  <si>
    <t>คำมี</t>
  </si>
  <si>
    <t>อิสิรัตน์</t>
  </si>
  <si>
    <t>ชิ้นปิ่นเกลียว</t>
  </si>
  <si>
    <t xml:space="preserve">                       ชั้นประถมศึกษาปีที่  6/1 IEC ปีการศึกษา   2561</t>
  </si>
  <si>
    <t xml:space="preserve">                       ชั้นประถมศึกษาปีที่  6/2 IEC ปีการศึกษา   2561 </t>
  </si>
  <si>
    <t>ศิริจันทา</t>
  </si>
  <si>
    <t>กวินภพ</t>
  </si>
  <si>
    <t>แก้วสูงเนิน</t>
  </si>
  <si>
    <t>ก้องเกียรติยศ</t>
  </si>
  <si>
    <t>ชาทองยศ</t>
  </si>
  <si>
    <t>ตากะชาติ</t>
  </si>
  <si>
    <t>จิรันธนิน</t>
  </si>
  <si>
    <t>บุญโยธา</t>
  </si>
  <si>
    <t>ชยางกูร</t>
  </si>
  <si>
    <t>ณัฐกิตติ์</t>
  </si>
  <si>
    <t>ปุ้งมา</t>
  </si>
  <si>
    <t>ธีรภัทร์</t>
  </si>
  <si>
    <t>ศิริสำราญ</t>
  </si>
  <si>
    <t>นนพัทธ์</t>
  </si>
  <si>
    <t>นิลบรรพต</t>
  </si>
  <si>
    <t>ประกฤษฎิ์</t>
  </si>
  <si>
    <t>พลจอหอ</t>
  </si>
  <si>
    <t>พรมบัญชา</t>
  </si>
  <si>
    <t>พัชฏะ</t>
  </si>
  <si>
    <t>ปักกะสังข์</t>
  </si>
  <si>
    <t>พาทิศ</t>
  </si>
  <si>
    <t>ภูเบศวร์</t>
  </si>
  <si>
    <t>ภูนิคม</t>
  </si>
  <si>
    <t>ยุทธพงศ์</t>
  </si>
  <si>
    <t>เทพคุณ</t>
  </si>
  <si>
    <t>วรรธ์ชานนท์</t>
  </si>
  <si>
    <t>รัตนวงศ์</t>
  </si>
  <si>
    <t>วิชานัน</t>
  </si>
  <si>
    <t>หลอดคำ</t>
  </si>
  <si>
    <t>ศิวกร</t>
  </si>
  <si>
    <t>สมศักดิ์</t>
  </si>
  <si>
    <t>กล่อมวงศ์</t>
  </si>
  <si>
    <t xml:space="preserve">ปรเมษฐ์  </t>
  </si>
  <si>
    <t>ชมฮด</t>
  </si>
  <si>
    <t>จุฑามาศ</t>
  </si>
  <si>
    <t>เสาทอง</t>
  </si>
  <si>
    <t>สีหานู</t>
  </si>
  <si>
    <t>ดวงกมล</t>
  </si>
  <si>
    <t>ภักดี</t>
  </si>
  <si>
    <t>ทรงพรชนก</t>
  </si>
  <si>
    <t>น้อมในธรรม</t>
  </si>
  <si>
    <t>พัชรีภรณ์</t>
  </si>
  <si>
    <t>พิมผกา</t>
  </si>
  <si>
    <t>สารีพร</t>
  </si>
  <si>
    <t>ภวรัญชน์</t>
  </si>
  <si>
    <t>ยิ่งยืน</t>
  </si>
  <si>
    <t>เมธาวี</t>
  </si>
  <si>
    <t>ดีนอก</t>
  </si>
  <si>
    <t>วัชราวดี</t>
  </si>
  <si>
    <t>กุลสุวรรณ์</t>
  </si>
  <si>
    <t>วิชญาดา</t>
  </si>
  <si>
    <t>ทองเฟื่อง</t>
  </si>
  <si>
    <t>ธันยวีย์</t>
  </si>
  <si>
    <t>ชรินรัตน์</t>
  </si>
  <si>
    <t>เสพสุข</t>
  </si>
  <si>
    <t xml:space="preserve">นลินทิพย์  </t>
  </si>
  <si>
    <t>ภูเกิดพิมพ์</t>
  </si>
  <si>
    <t>กฤษฎ์</t>
  </si>
  <si>
    <t>แผ่นทอง</t>
  </si>
  <si>
    <t>กษิดิศ</t>
  </si>
  <si>
    <t>สุขทะเล</t>
  </si>
  <si>
    <t>กิติขจร</t>
  </si>
  <si>
    <t>สุวรรณกูฏ</t>
  </si>
  <si>
    <t>จิรัฏฐ์ชัย</t>
  </si>
  <si>
    <t>สมวาสน์</t>
  </si>
  <si>
    <t>ญาณาธร</t>
  </si>
  <si>
    <t>สุนทอง</t>
  </si>
  <si>
    <t>ขำศิริ</t>
  </si>
  <si>
    <t>ณัฎฐ์</t>
  </si>
  <si>
    <t>ตะกรุดทอง</t>
  </si>
  <si>
    <t>ทิวเมฆา</t>
  </si>
  <si>
    <t>พลสวัสดิ์</t>
  </si>
  <si>
    <t>สกุลดี</t>
  </si>
  <si>
    <t>ธนาวุฒิ</t>
  </si>
  <si>
    <t>ศรีจะโปะ</t>
  </si>
  <si>
    <t>ธาณุภัทร</t>
  </si>
  <si>
    <t>คำประชม</t>
  </si>
  <si>
    <t>ธีราทร</t>
  </si>
  <si>
    <t>พลดงนอก</t>
  </si>
  <si>
    <t>ปฏิสรพรรณ์</t>
  </si>
  <si>
    <t>อินทนิล</t>
  </si>
  <si>
    <t>ปุญณพัฒน์</t>
  </si>
  <si>
    <t>ศรีพารา</t>
  </si>
  <si>
    <t>พลวรรธน์</t>
  </si>
  <si>
    <t>เวียงนนท์</t>
  </si>
  <si>
    <t>พัทธนล</t>
  </si>
  <si>
    <t>ภักดีราช</t>
  </si>
  <si>
    <t>ภูมิพิพัฒน์</t>
  </si>
  <si>
    <t>พรมแก้ว</t>
  </si>
  <si>
    <t>ภูมิสมุทร</t>
  </si>
  <si>
    <t>เพิ่มสิน</t>
  </si>
  <si>
    <t>วงศกร</t>
  </si>
  <si>
    <t>กองสุข</t>
  </si>
  <si>
    <t>สิทธา</t>
  </si>
  <si>
    <t>เดชหามาตย์</t>
  </si>
  <si>
    <t>เอกวีร์</t>
  </si>
  <si>
    <t>ศรีโสภา</t>
  </si>
  <si>
    <t>กันต์กนิษฐ์</t>
  </si>
  <si>
    <t>ณิชเสฏฐี</t>
  </si>
  <si>
    <t>ณพร</t>
  </si>
  <si>
    <t>วัฒเนสก์</t>
  </si>
  <si>
    <t>ตั้งพิพิธ</t>
  </si>
  <si>
    <t>พิพิธกุล</t>
  </si>
  <si>
    <t>ปุณฑริก</t>
  </si>
  <si>
    <t>ลามูลชา</t>
  </si>
  <si>
    <t>พรพักตร์</t>
  </si>
  <si>
    <t>พินราช</t>
  </si>
  <si>
    <t>พัชรินทร์</t>
  </si>
  <si>
    <t>รุ่งอยู่ศิริ</t>
  </si>
  <si>
    <t>วงเจริญ</t>
  </si>
  <si>
    <t>วิจิตรา</t>
  </si>
  <si>
    <t>ศิรประภา</t>
  </si>
  <si>
    <t>สิรภัทร</t>
  </si>
  <si>
    <t>ไกรยราช</t>
  </si>
  <si>
    <t>ภคพร</t>
  </si>
  <si>
    <t>วศัลยา</t>
  </si>
  <si>
    <t>ใครอุบล</t>
  </si>
  <si>
    <t>แสนเมือง</t>
  </si>
  <si>
    <t>สุวรรณบุตรวิภา</t>
  </si>
  <si>
    <t>ภูมูลนา</t>
  </si>
  <si>
    <t>ครองสุข</t>
  </si>
  <si>
    <t>จันทร์จรัส</t>
  </si>
  <si>
    <t>ดีสงคราม</t>
  </si>
  <si>
    <t>ไพบูลย์</t>
  </si>
  <si>
    <t>เทวรักษ์พิทักษ์</t>
  </si>
  <si>
    <t>คำแสน</t>
  </si>
  <si>
    <t>จันทรมงคล</t>
  </si>
  <si>
    <t>บุญเกษมสิน</t>
  </si>
  <si>
    <t>ทองสวัสดิ์</t>
  </si>
  <si>
    <t>ฉันทจิตกุล</t>
  </si>
  <si>
    <t>พันนุฤทธิ์</t>
  </si>
  <si>
    <t>เลากาวงศ์</t>
  </si>
  <si>
    <t>สุจริตประกอบค้า</t>
  </si>
  <si>
    <t>สัจจพงษ์</t>
  </si>
  <si>
    <t>ศิวารามาคริชนันท์</t>
  </si>
  <si>
    <t>มงคลสิริพัชร์</t>
  </si>
  <si>
    <t>อัครหิรัญสกุล</t>
  </si>
  <si>
    <t>สัตนันท์</t>
  </si>
  <si>
    <t>นาถะรัตน์</t>
  </si>
  <si>
    <t>คำบอลพิทักษ์</t>
  </si>
  <si>
    <t>พานพุฒ</t>
  </si>
  <si>
    <t>ยางศรี</t>
  </si>
  <si>
    <t>ไทเมืองพล</t>
  </si>
  <si>
    <t>แก่นตระกูล</t>
  </si>
  <si>
    <t>ทายสง</t>
  </si>
  <si>
    <t>จอมทัพ</t>
  </si>
  <si>
    <t>ชญานน</t>
  </si>
  <si>
    <t>ฐปนพัชร</t>
  </si>
  <si>
    <t>ณธาร</t>
  </si>
  <si>
    <t>ดรณ์</t>
  </si>
  <si>
    <t>ภพธร</t>
  </si>
  <si>
    <t>ภาคิน</t>
  </si>
  <si>
    <t>มหรรณพ</t>
  </si>
  <si>
    <t>ศุภกร</t>
  </si>
  <si>
    <t>สุรวัจน์</t>
  </si>
  <si>
    <t>อัชชา</t>
  </si>
  <si>
    <t>ชานน</t>
  </si>
  <si>
    <t>ธนภณ</t>
  </si>
  <si>
    <t>ธนสร</t>
  </si>
  <si>
    <t>ธราวัฒน์</t>
  </si>
  <si>
    <t>ฐิตาพา</t>
  </si>
  <si>
    <t>ณัฎฐ์โชษิตา</t>
  </si>
  <si>
    <t>ณิชารัศม์</t>
  </si>
  <si>
    <t>ธัญญชล</t>
  </si>
  <si>
    <t>สิปโปทัย</t>
  </si>
  <si>
    <t>สุดากาญจน์</t>
  </si>
  <si>
    <t>อชิรญา</t>
  </si>
  <si>
    <t>อันนา</t>
  </si>
  <si>
    <t>ปรียาภัทร</t>
  </si>
  <si>
    <t>พรนภัส</t>
  </si>
  <si>
    <t>วรวลัญช์</t>
  </si>
  <si>
    <t>ศิริ์กาญจน์</t>
  </si>
  <si>
    <t>สิร์ดาภัทร</t>
  </si>
  <si>
    <t>อัจฉริยาภรณ์</t>
  </si>
  <si>
    <t>สิริโภคสกุล</t>
  </si>
  <si>
    <t>คงชมชัยวัฒน์</t>
  </si>
  <si>
    <t>น้อยเมล์</t>
  </si>
  <si>
    <t>พัฒนจักร</t>
  </si>
  <si>
    <t>ศรีภักดี</t>
  </si>
  <si>
    <t>อันสนธ์</t>
  </si>
  <si>
    <t>วันนิจ</t>
  </si>
  <si>
    <t>ทัพหงษา</t>
  </si>
  <si>
    <t>บุษราคัม</t>
  </si>
  <si>
    <t>คำนอก</t>
  </si>
  <si>
    <t>ดาวดี</t>
  </si>
  <si>
    <t>ดีล้น</t>
  </si>
  <si>
    <t>ราชภักดี</t>
  </si>
  <si>
    <t>บุษมงคล</t>
  </si>
  <si>
    <t>ซ้ายขวา</t>
  </si>
  <si>
    <t>มุงคุณคำแสน</t>
  </si>
  <si>
    <t>ก่อสกุล</t>
  </si>
  <si>
    <t>เนียมรักษา</t>
  </si>
  <si>
    <t>ไชยต้นเทือก</t>
  </si>
  <si>
    <t>มามุข</t>
  </si>
  <si>
    <t>บัวผัน</t>
  </si>
  <si>
    <t>พลล้ำ</t>
  </si>
  <si>
    <t>แก้วปานกัน</t>
  </si>
  <si>
    <t>เรืองวงศ์วิทยา</t>
  </si>
  <si>
    <t>แสงกุดเลาะ</t>
  </si>
  <si>
    <t>พลับนิล</t>
  </si>
  <si>
    <t>เอสุจินต์</t>
  </si>
  <si>
    <t>เอื้ออรัญโชติ</t>
  </si>
  <si>
    <t>บุญเสริม</t>
  </si>
  <si>
    <t>ธีรพรชัยสิทธิ์</t>
  </si>
  <si>
    <t>ณัฏฐชัย</t>
  </si>
  <si>
    <t>นทีธร</t>
  </si>
  <si>
    <t>นิติธร</t>
  </si>
  <si>
    <t>พีรกานต์</t>
  </si>
  <si>
    <t>ภูริปัญญ์</t>
  </si>
  <si>
    <t>ภูวิศ</t>
  </si>
  <si>
    <t>วชิรวิชญ์</t>
  </si>
  <si>
    <t>ศุภโชค</t>
  </si>
  <si>
    <t>สุภกรศ์</t>
  </si>
  <si>
    <t>โชติวิทย์</t>
  </si>
  <si>
    <t>ธนดณ</t>
  </si>
  <si>
    <t>มรรษกร</t>
  </si>
  <si>
    <t>พลกฤต</t>
  </si>
  <si>
    <t>ธีธัช</t>
  </si>
  <si>
    <t>ธัญพิชชา</t>
  </si>
  <si>
    <t>ธิติมาภรณ์</t>
  </si>
  <si>
    <t>ธีรดา</t>
  </si>
  <si>
    <t>ปารินดานันท์</t>
  </si>
  <si>
    <t>ปุณยนุช</t>
  </si>
  <si>
    <t>พรพรรษา</t>
  </si>
  <si>
    <t>พรพลอย</t>
  </si>
  <si>
    <t>พิมพ์ทอง</t>
  </si>
  <si>
    <t>ภัคจิรา</t>
  </si>
  <si>
    <t>วรินทร</t>
  </si>
  <si>
    <t>วริศราภรณ์</t>
  </si>
  <si>
    <t>สุพนิตา</t>
  </si>
  <si>
    <t>สุภัสสร</t>
  </si>
  <si>
    <t>ชลลดา</t>
  </si>
  <si>
    <t>ณัชชา</t>
  </si>
  <si>
    <t>อิสรีย์</t>
  </si>
  <si>
    <t>บุญพอใจ</t>
  </si>
  <si>
    <t>ภูรดา</t>
  </si>
  <si>
    <t xml:space="preserve">              นักเรียนชาย 22  คน     นักเรียนหญิง 18   คน      รวม  40 คน</t>
  </si>
  <si>
    <t xml:space="preserve">              นักเรียนชาย  22 คน     นักเรียนหญิง  16  คน      รวม  38 คน</t>
  </si>
  <si>
    <t xml:space="preserve">              นักเรียนชาย 21 คน     นักเรียนหญิง  23  คน      รวม 44 คน</t>
  </si>
  <si>
    <t xml:space="preserve">              นักเรียนชาย 21  คน     นักเรียนหญิง  22  คน      รวม 43  คน</t>
  </si>
  <si>
    <t xml:space="preserve">                       ชั้นประถมศึกษาปีที่  5/1 IEC  ปีการศึกษา   2561 </t>
  </si>
  <si>
    <t xml:space="preserve">                       ชั้นประถมศึกษาปีที่  5/2 IEC  ปีการศึกษา   2561</t>
  </si>
  <si>
    <t xml:space="preserve">              นักเรียนชาย 22 คน     นักเรียนหญิง  19  คน      รวม 41  คน</t>
  </si>
  <si>
    <t>โสภาวนัส</t>
  </si>
  <si>
    <t xml:space="preserve">              นักเรียนชาย  21 คน     นักเรียนหญิง  19  คน      รวม 40 คน</t>
  </si>
  <si>
    <t xml:space="preserve">              นักเรียนชาย 20 คน     นักเรียนหญิง 19   คน      รวม 39 คน</t>
  </si>
  <si>
    <t>ลาออก 1 พ.ค. 2561</t>
  </si>
  <si>
    <t xml:space="preserve">              นักเรียนชาย 22  คน     นักเรียนหญิง  14  คน      รวม 36 คน</t>
  </si>
  <si>
    <t>วิ่ง 50 เมตร (s)</t>
  </si>
  <si>
    <t>BMI</t>
  </si>
  <si>
    <t>น้ำหนัก (kg)</t>
  </si>
  <si>
    <t>ส่วนสูง (m)</t>
  </si>
  <si>
    <t>อ่อนตัว (cm)</t>
  </si>
  <si>
    <t>กระโดดไกล (m)</t>
  </si>
  <si>
    <t>ซิทอัพ (ครั้ง)</t>
  </si>
  <si>
    <t>วิ่งเก็บของ (s)</t>
  </si>
  <si>
    <t xml:space="preserve"> </t>
  </si>
  <si>
    <t>12..04</t>
  </si>
  <si>
    <t>14..90</t>
  </si>
  <si>
    <t>ล</t>
  </si>
  <si>
    <t>i_ซิทอัพ</t>
  </si>
  <si>
    <t>i_งอตัว</t>
  </si>
  <si>
    <t>นั่งงอตัว (cm)</t>
  </si>
  <si>
    <t>i_กระโดด</t>
  </si>
  <si>
    <t>i_เก็บของ</t>
  </si>
  <si>
    <t>i_50</t>
  </si>
  <si>
    <t>i_BMI</t>
  </si>
  <si>
    <t>room</t>
  </si>
  <si>
    <t xml:space="preserve"> 5/1</t>
  </si>
  <si>
    <t xml:space="preserve"> 5/2</t>
  </si>
  <si>
    <t xml:space="preserve"> 5/3</t>
  </si>
  <si>
    <t xml:space="preserve"> 5/4</t>
  </si>
  <si>
    <t xml:space="preserve"> 6/1</t>
  </si>
  <si>
    <t xml:space="preserve"> 6/2</t>
  </si>
  <si>
    <t xml:space="preserve"> 6/3</t>
  </si>
  <si>
    <t xml:space="preserve"> 6/4</t>
  </si>
  <si>
    <t>i_ 50 m</t>
  </si>
  <si>
    <t>i_นั่งงอตัว</t>
  </si>
  <si>
    <t>i_กระโดดไกล</t>
  </si>
  <si>
    <t>i_situp</t>
  </si>
  <si>
    <t>i_วิ่งเก็บของ</t>
  </si>
  <si>
    <t>i_50m</t>
  </si>
  <si>
    <t>สูงกว่ามาตรฐาน</t>
  </si>
  <si>
    <t>มาตรฐาน</t>
  </si>
  <si>
    <t>ต่ำกว่ามาตรฐาน</t>
  </si>
  <si>
    <t>จำนวน</t>
  </si>
  <si>
    <t>รวมชาย</t>
  </si>
  <si>
    <t>รวมหญิง</t>
  </si>
  <si>
    <t>ทั้งหมด</t>
  </si>
  <si>
    <t>s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</si>
</sst>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TH SarabunPSK"/>
      <family val="2"/>
    </font>
    <font>
      <sz val="16"/>
      <name val="Angsana New"/>
      <family val="1"/>
    </font>
    <font>
      <sz val="16"/>
      <color indexed="8"/>
      <name val="TH SarabunPSK"/>
      <family val="2"/>
    </font>
    <font>
      <sz val="15"/>
      <name val="TH SarabunPSK"/>
      <family val="2"/>
    </font>
    <font>
      <sz val="16"/>
      <color theme="1"/>
      <name val="Angsana New"/>
      <family val="2"/>
      <charset val="222"/>
    </font>
    <font>
      <sz val="11"/>
      <color rgb="FFFF0000"/>
      <name val="Calibri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1"/>
      <name val="Calibri"/>
      <family val="2"/>
      <charset val="222"/>
      <scheme val="minor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6" fillId="0" borderId="0"/>
  </cellStyleXfs>
  <cellXfs count="243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10" fillId="0" borderId="0" xfId="0" applyFont="1" applyBorder="1"/>
    <xf numFmtId="0" fontId="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2" xfId="0" applyFont="1" applyFill="1" applyBorder="1"/>
    <xf numFmtId="0" fontId="0" fillId="0" borderId="0" xfId="0" applyFill="1" applyBorder="1"/>
    <xf numFmtId="0" fontId="5" fillId="3" borderId="3" xfId="0" applyFont="1" applyFill="1" applyBorder="1"/>
    <xf numFmtId="0" fontId="5" fillId="0" borderId="1" xfId="0" applyFont="1" applyBorder="1" applyAlignment="1">
      <alignment horizontal="center"/>
    </xf>
    <xf numFmtId="0" fontId="15" fillId="0" borderId="2" xfId="0" applyFont="1" applyBorder="1"/>
    <xf numFmtId="0" fontId="15" fillId="3" borderId="3" xfId="0" applyFont="1" applyFill="1" applyBorder="1"/>
    <xf numFmtId="0" fontId="14" fillId="2" borderId="1" xfId="0" applyFont="1" applyFill="1" applyBorder="1" applyAlignment="1">
      <alignment horizontal="center"/>
    </xf>
    <xf numFmtId="0" fontId="14" fillId="0" borderId="1" xfId="0" applyFont="1" applyFill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2" borderId="1" xfId="0" applyFont="1" applyFill="1" applyBorder="1"/>
    <xf numFmtId="0" fontId="0" fillId="0" borderId="0" xfId="0" applyAlignment="1">
      <alignment horizontal="left"/>
    </xf>
    <xf numFmtId="0" fontId="16" fillId="0" borderId="0" xfId="0" applyFont="1"/>
    <xf numFmtId="0" fontId="5" fillId="3" borderId="1" xfId="0" applyFont="1" applyFill="1" applyBorder="1" applyAlignment="1">
      <alignment horizontal="center"/>
    </xf>
    <xf numFmtId="0" fontId="0" fillId="3" borderId="0" xfId="0" applyFill="1" applyBorder="1"/>
    <xf numFmtId="0" fontId="5" fillId="3" borderId="4" xfId="0" applyFont="1" applyFill="1" applyBorder="1" applyAlignment="1"/>
    <xf numFmtId="0" fontId="14" fillId="0" borderId="2" xfId="0" applyFont="1" applyBorder="1"/>
    <xf numFmtId="0" fontId="5" fillId="0" borderId="4" xfId="0" applyFont="1" applyBorder="1"/>
    <xf numFmtId="0" fontId="5" fillId="0" borderId="1" xfId="4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4" xfId="4" applyFont="1" applyFill="1" applyBorder="1"/>
    <xf numFmtId="0" fontId="17" fillId="0" borderId="4" xfId="0" applyFont="1" applyFill="1" applyBorder="1"/>
    <xf numFmtId="0" fontId="8" fillId="0" borderId="4" xfId="4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4" xfId="4" applyFont="1" applyFill="1" applyBorder="1" applyAlignment="1">
      <alignment vertical="center"/>
    </xf>
    <xf numFmtId="0" fontId="8" fillId="3" borderId="4" xfId="4" applyFont="1" applyFill="1" applyBorder="1"/>
    <xf numFmtId="0" fontId="5" fillId="0" borderId="2" xfId="4" applyFont="1" applyFill="1" applyBorder="1"/>
    <xf numFmtId="0" fontId="14" fillId="0" borderId="4" xfId="0" applyFont="1" applyBorder="1"/>
    <xf numFmtId="0" fontId="5" fillId="3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2" xfId="5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5" fillId="0" borderId="6" xfId="5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5" fillId="0" borderId="2" xfId="5" applyNumberFormat="1" applyFont="1" applyFill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2" xfId="5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4" xfId="4" applyFont="1" applyFill="1" applyBorder="1"/>
    <xf numFmtId="0" fontId="5" fillId="0" borderId="1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vertical="center"/>
    </xf>
    <xf numFmtId="0" fontId="5" fillId="3" borderId="4" xfId="4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3" borderId="1" xfId="4" applyFont="1" applyFill="1" applyBorder="1" applyAlignment="1">
      <alignment horizontal="center"/>
    </xf>
    <xf numFmtId="0" fontId="5" fillId="3" borderId="2" xfId="4" applyFont="1" applyFill="1" applyBorder="1"/>
    <xf numFmtId="0" fontId="5" fillId="0" borderId="4" xfId="4" applyFont="1" applyFill="1" applyBorder="1"/>
    <xf numFmtId="0" fontId="17" fillId="0" borderId="4" xfId="0" applyFont="1" applyBorder="1"/>
    <xf numFmtId="0" fontId="17" fillId="3" borderId="4" xfId="0" applyFont="1" applyFill="1" applyBorder="1"/>
    <xf numFmtId="0" fontId="17" fillId="0" borderId="2" xfId="0" applyFont="1" applyBorder="1" applyAlignment="1">
      <alignment vertical="center" wrapText="1"/>
    </xf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4" xfId="4" applyFont="1" applyFill="1" applyBorder="1" applyAlignment="1">
      <alignment vertical="center"/>
    </xf>
    <xf numFmtId="0" fontId="14" fillId="4" borderId="1" xfId="0" applyFont="1" applyFill="1" applyBorder="1" applyAlignment="1">
      <alignment horizontal="center"/>
    </xf>
    <xf numFmtId="0" fontId="5" fillId="4" borderId="1" xfId="4" applyFont="1" applyFill="1" applyBorder="1" applyAlignment="1">
      <alignment horizontal="center" vertical="center"/>
    </xf>
    <xf numFmtId="0" fontId="5" fillId="4" borderId="2" xfId="4" applyFont="1" applyFill="1" applyBorder="1" applyAlignment="1">
      <alignment vertical="center"/>
    </xf>
    <xf numFmtId="0" fontId="5" fillId="4" borderId="4" xfId="4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12" fillId="0" borderId="0" xfId="0" applyFont="1" applyFill="1" applyBorder="1" applyAlignment="1"/>
    <xf numFmtId="0" fontId="14" fillId="0" borderId="1" xfId="0" applyFont="1" applyBorder="1" applyAlignment="1">
      <alignment vertical="center" wrapText="1"/>
    </xf>
    <xf numFmtId="0" fontId="8" fillId="0" borderId="1" xfId="4" applyFont="1" applyFill="1" applyBorder="1"/>
    <xf numFmtId="0" fontId="8" fillId="0" borderId="1" xfId="0" applyFont="1" applyFill="1" applyBorder="1" applyAlignment="1">
      <alignment horizontal="left" vertical="center"/>
    </xf>
    <xf numFmtId="0" fontId="8" fillId="3" borderId="1" xfId="4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4" applyFont="1" applyFill="1" applyBorder="1" applyAlignment="1">
      <alignment horizontal="left"/>
    </xf>
    <xf numFmtId="0" fontId="17" fillId="0" borderId="1" xfId="0" applyFont="1" applyFill="1" applyBorder="1"/>
    <xf numFmtId="0" fontId="8" fillId="3" borderId="1" xfId="4" applyFont="1" applyFill="1" applyBorder="1"/>
    <xf numFmtId="0" fontId="17" fillId="3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/>
    <xf numFmtId="0" fontId="8" fillId="3" borderId="4" xfId="0" applyFont="1" applyFill="1" applyBorder="1" applyAlignment="1"/>
    <xf numFmtId="0" fontId="5" fillId="0" borderId="4" xfId="0" applyFont="1" applyFill="1" applyBorder="1" applyAlignment="1">
      <alignment vertical="center"/>
    </xf>
    <xf numFmtId="0" fontId="14" fillId="3" borderId="4" xfId="0" applyFont="1" applyFill="1" applyBorder="1"/>
    <xf numFmtId="0" fontId="14" fillId="0" borderId="4" xfId="0" applyFont="1" applyFill="1" applyBorder="1"/>
    <xf numFmtId="0" fontId="14" fillId="0" borderId="4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1" quotePrefix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14" fillId="0" borderId="8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/>
    <xf numFmtId="2" fontId="12" fillId="0" borderId="1" xfId="0" applyNumberFormat="1" applyFont="1" applyFill="1" applyBorder="1" applyAlignment="1"/>
    <xf numFmtId="0" fontId="0" fillId="0" borderId="1" xfId="0" applyBorder="1"/>
    <xf numFmtId="0" fontId="0" fillId="3" borderId="1" xfId="0" applyFill="1" applyBorder="1"/>
    <xf numFmtId="0" fontId="12" fillId="0" borderId="10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4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" xfId="0" applyFont="1" applyFill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/>
    </xf>
    <xf numFmtId="0" fontId="5" fillId="0" borderId="4" xfId="4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2" fontId="14" fillId="0" borderId="1" xfId="0" applyNumberFormat="1" applyFont="1" applyFill="1" applyBorder="1" applyAlignment="1">
      <alignment vertical="top"/>
    </xf>
    <xf numFmtId="0" fontId="14" fillId="0" borderId="1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5" fillId="3" borderId="4" xfId="4" applyFont="1" applyFill="1" applyBorder="1" applyAlignment="1">
      <alignment vertical="top"/>
    </xf>
    <xf numFmtId="0" fontId="5" fillId="0" borderId="3" xfId="0" applyFont="1" applyBorder="1" applyAlignment="1">
      <alignment vertical="top"/>
    </xf>
    <xf numFmtId="0" fontId="14" fillId="3" borderId="1" xfId="0" applyFont="1" applyFill="1" applyBorder="1" applyAlignment="1">
      <alignment vertical="top"/>
    </xf>
    <xf numFmtId="0" fontId="14" fillId="3" borderId="0" xfId="0" applyFont="1" applyFill="1" applyBorder="1" applyAlignment="1">
      <alignment vertical="top"/>
    </xf>
    <xf numFmtId="0" fontId="14" fillId="0" borderId="4" xfId="0" applyFont="1" applyFill="1" applyBorder="1" applyAlignment="1">
      <alignment vertical="top"/>
    </xf>
    <xf numFmtId="0" fontId="14" fillId="0" borderId="3" xfId="0" applyFont="1" applyFill="1" applyBorder="1" applyAlignment="1">
      <alignment vertical="top"/>
    </xf>
    <xf numFmtId="0" fontId="14" fillId="3" borderId="3" xfId="0" applyFont="1" applyFill="1" applyBorder="1" applyAlignment="1">
      <alignment vertical="top"/>
    </xf>
    <xf numFmtId="164" fontId="14" fillId="0" borderId="1" xfId="0" applyNumberFormat="1" applyFont="1" applyFill="1" applyBorder="1" applyAlignment="1">
      <alignment vertical="top"/>
    </xf>
    <xf numFmtId="0" fontId="5" fillId="3" borderId="4" xfId="0" applyFont="1" applyFill="1" applyBorder="1" applyAlignment="1">
      <alignment vertical="top"/>
    </xf>
    <xf numFmtId="0" fontId="5" fillId="3" borderId="3" xfId="0" applyFont="1" applyFill="1" applyBorder="1" applyAlignment="1">
      <alignment vertical="top"/>
    </xf>
    <xf numFmtId="0" fontId="14" fillId="0" borderId="4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16" fontId="14" fillId="0" borderId="1" xfId="0" applyNumberFormat="1" applyFont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vertical="top"/>
    </xf>
    <xf numFmtId="0" fontId="5" fillId="3" borderId="7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5" fillId="0" borderId="2" xfId="5" applyFont="1" applyFill="1" applyBorder="1" applyAlignment="1">
      <alignment horizontal="center" vertical="top"/>
    </xf>
    <xf numFmtId="0" fontId="7" fillId="0" borderId="4" xfId="0" applyFont="1" applyFill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5" fillId="0" borderId="2" xfId="5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7" fillId="0" borderId="7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5" fillId="3" borderId="2" xfId="5" applyFont="1" applyFill="1" applyBorder="1" applyAlignment="1">
      <alignment horizontal="center" vertical="top"/>
    </xf>
    <xf numFmtId="0" fontId="7" fillId="3" borderId="4" xfId="0" applyFont="1" applyFill="1" applyBorder="1" applyAlignment="1">
      <alignment vertical="top"/>
    </xf>
    <xf numFmtId="0" fontId="5" fillId="0" borderId="2" xfId="5" applyNumberFormat="1" applyFont="1" applyFill="1" applyBorder="1" applyAlignment="1">
      <alignment horizontal="center" vertical="top" shrinkToFit="1"/>
    </xf>
    <xf numFmtId="0" fontId="14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4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9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4" fillId="0" borderId="15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4" fillId="0" borderId="1" xfId="0" applyFont="1" applyBorder="1"/>
    <xf numFmtId="0" fontId="5" fillId="0" borderId="4" xfId="4" applyFont="1" applyFill="1" applyBorder="1" applyAlignment="1">
      <alignment horizontal="left"/>
    </xf>
    <xf numFmtId="0" fontId="14" fillId="0" borderId="0" xfId="0" applyFont="1" applyBorder="1"/>
    <xf numFmtId="0" fontId="14" fillId="0" borderId="10" xfId="0" applyFont="1" applyBorder="1"/>
    <xf numFmtId="0" fontId="14" fillId="3" borderId="1" xfId="0" applyFont="1" applyFill="1" applyBorder="1"/>
    <xf numFmtId="0" fontId="14" fillId="3" borderId="0" xfId="0" applyFont="1" applyFill="1" applyBorder="1"/>
    <xf numFmtId="0" fontId="14" fillId="0" borderId="0" xfId="0" applyFont="1" applyFill="1" applyBorder="1"/>
    <xf numFmtId="0" fontId="14" fillId="0" borderId="5" xfId="0" applyFont="1" applyBorder="1"/>
    <xf numFmtId="0" fontId="14" fillId="0" borderId="9" xfId="0" applyFont="1" applyBorder="1"/>
    <xf numFmtId="0" fontId="14" fillId="0" borderId="12" xfId="0" applyFont="1" applyBorder="1"/>
    <xf numFmtId="0" fontId="14" fillId="0" borderId="13" xfId="0" applyFont="1" applyBorder="1"/>
    <xf numFmtId="0" fontId="14" fillId="0" borderId="15" xfId="0" applyFont="1" applyBorder="1"/>
    <xf numFmtId="0" fontId="14" fillId="0" borderId="3" xfId="0" applyFont="1" applyBorder="1"/>
    <xf numFmtId="0" fontId="14" fillId="0" borderId="14" xfId="0" applyFont="1" applyBorder="1"/>
    <xf numFmtId="0" fontId="14" fillId="0" borderId="16" xfId="0" applyFont="1" applyBorder="1"/>
    <xf numFmtId="0" fontId="5" fillId="0" borderId="5" xfId="0" applyFont="1" applyFill="1" applyBorder="1" applyAlignment="1">
      <alignment horizontal="center"/>
    </xf>
    <xf numFmtId="0" fontId="14" fillId="0" borderId="1" xfId="0" applyFont="1" applyFill="1" applyBorder="1" applyAlignment="1"/>
    <xf numFmtId="2" fontId="14" fillId="0" borderId="1" xfId="0" applyNumberFormat="1" applyFont="1" applyFill="1" applyBorder="1" applyAlignment="1"/>
    <xf numFmtId="0" fontId="14" fillId="0" borderId="10" xfId="0" applyFont="1" applyFill="1" applyBorder="1" applyAlignment="1"/>
    <xf numFmtId="0" fontId="14" fillId="0" borderId="0" xfId="0" applyFont="1" applyFill="1" applyBorder="1" applyAlignment="1"/>
    <xf numFmtId="2" fontId="14" fillId="0" borderId="0" xfId="0" applyNumberFormat="1" applyFont="1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4" fillId="0" borderId="3" xfId="0" applyFont="1" applyFill="1" applyBorder="1" applyAlignment="1">
      <alignment vertical="top"/>
    </xf>
    <xf numFmtId="0" fontId="14" fillId="0" borderId="1" xfId="0" applyFont="1" applyFill="1" applyBorder="1" applyAlignment="1">
      <alignment vertical="top"/>
    </xf>
    <xf numFmtId="0" fontId="14" fillId="0" borderId="2" xfId="0" applyFont="1" applyFill="1" applyBorder="1" applyAlignment="1">
      <alignment vertical="top"/>
    </xf>
    <xf numFmtId="0" fontId="14" fillId="0" borderId="12" xfId="0" applyFont="1" applyFill="1" applyBorder="1" applyAlignment="1">
      <alignment vertical="top"/>
    </xf>
    <xf numFmtId="0" fontId="14" fillId="0" borderId="13" xfId="0" applyFont="1" applyFill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2" fontId="14" fillId="0" borderId="3" xfId="0" applyNumberFormat="1" applyFont="1" applyFill="1" applyBorder="1" applyAlignment="1">
      <alignment vertical="top"/>
    </xf>
    <xf numFmtId="2" fontId="14" fillId="0" borderId="1" xfId="0" applyNumberFormat="1" applyFont="1" applyFill="1" applyBorder="1" applyAlignment="1">
      <alignment vertical="top"/>
    </xf>
    <xf numFmtId="164" fontId="14" fillId="0" borderId="3" xfId="0" applyNumberFormat="1" applyFont="1" applyFill="1" applyBorder="1" applyAlignment="1">
      <alignment vertical="top"/>
    </xf>
    <xf numFmtId="164" fontId="14" fillId="0" borderId="1" xfId="0" applyNumberFormat="1" applyFont="1" applyFill="1" applyBorder="1" applyAlignment="1">
      <alignment vertical="top"/>
    </xf>
  </cellXfs>
  <cellStyles count="6">
    <cellStyle name="Normal" xfId="0" builtinId="0"/>
    <cellStyle name="Normal 2" xfId="1"/>
    <cellStyle name="Normal 3" xfId="2"/>
    <cellStyle name="Normal 4" xfId="3"/>
    <cellStyle name="ปกติ 2" xfId="4"/>
    <cellStyle name="ปกติ_2-1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1038225</xdr:colOff>
      <xdr:row>0</xdr:row>
      <xdr:rowOff>28575</xdr:rowOff>
    </xdr:from>
    <xdr:to>
      <xdr:col>6</xdr:col>
      <xdr:colOff>304800</xdr:colOff>
      <xdr:row>1</xdr:row>
      <xdr:rowOff>228600</xdr:rowOff>
    </xdr:to>
    <xdr:pic>
      <xdr:nvPicPr>
        <xdr:cNvPr id="142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5775" y="28575"/>
          <a:ext cx="3143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0</xdr:row>
      <xdr:rowOff>28575</xdr:rowOff>
    </xdr:from>
    <xdr:to>
      <xdr:col>1</xdr:col>
      <xdr:colOff>104775</xdr:colOff>
      <xdr:row>1</xdr:row>
      <xdr:rowOff>266700</xdr:rowOff>
    </xdr:to>
    <xdr:pic>
      <xdr:nvPicPr>
        <xdr:cNvPr id="142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28575"/>
          <a:ext cx="333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76200</xdr:rowOff>
    </xdr:from>
    <xdr:to>
      <xdr:col>1</xdr:col>
      <xdr:colOff>323850</xdr:colOff>
      <xdr:row>2</xdr:row>
      <xdr:rowOff>76200</xdr:rowOff>
    </xdr:to>
    <xdr:pic>
      <xdr:nvPicPr>
        <xdr:cNvPr id="377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76200"/>
          <a:ext cx="3238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257175</xdr:colOff>
      <xdr:row>0</xdr:row>
      <xdr:rowOff>104775</xdr:rowOff>
    </xdr:from>
    <xdr:to>
      <xdr:col>10</xdr:col>
      <xdr:colOff>571500</xdr:colOff>
      <xdr:row>2</xdr:row>
      <xdr:rowOff>104775</xdr:rowOff>
    </xdr:to>
    <xdr:pic>
      <xdr:nvPicPr>
        <xdr:cNvPr id="3778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6025" y="104775"/>
          <a:ext cx="3143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419100</xdr:colOff>
      <xdr:row>0</xdr:row>
      <xdr:rowOff>0</xdr:rowOff>
    </xdr:from>
    <xdr:to>
      <xdr:col>10</xdr:col>
      <xdr:colOff>200025</xdr:colOff>
      <xdr:row>1</xdr:row>
      <xdr:rowOff>238125</xdr:rowOff>
    </xdr:to>
    <xdr:pic>
      <xdr:nvPicPr>
        <xdr:cNvPr id="367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0"/>
          <a:ext cx="2952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285750</xdr:colOff>
      <xdr:row>1</xdr:row>
      <xdr:rowOff>238125</xdr:rowOff>
    </xdr:to>
    <xdr:pic>
      <xdr:nvPicPr>
        <xdr:cNvPr id="367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3238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76200</xdr:rowOff>
    </xdr:from>
    <xdr:to>
      <xdr:col>1</xdr:col>
      <xdr:colOff>323850</xdr:colOff>
      <xdr:row>2</xdr:row>
      <xdr:rowOff>76200</xdr:rowOff>
    </xdr:to>
    <xdr:pic>
      <xdr:nvPicPr>
        <xdr:cNvPr id="388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76200"/>
          <a:ext cx="3238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257175</xdr:colOff>
      <xdr:row>0</xdr:row>
      <xdr:rowOff>104775</xdr:rowOff>
    </xdr:from>
    <xdr:to>
      <xdr:col>10</xdr:col>
      <xdr:colOff>47625</xdr:colOff>
      <xdr:row>2</xdr:row>
      <xdr:rowOff>104775</xdr:rowOff>
    </xdr:to>
    <xdr:pic>
      <xdr:nvPicPr>
        <xdr:cNvPr id="388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57875" y="104775"/>
          <a:ext cx="3143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76200</xdr:rowOff>
    </xdr:from>
    <xdr:to>
      <xdr:col>1</xdr:col>
      <xdr:colOff>323850</xdr:colOff>
      <xdr:row>2</xdr:row>
      <xdr:rowOff>76200</xdr:rowOff>
    </xdr:to>
    <xdr:pic>
      <xdr:nvPicPr>
        <xdr:cNvPr id="398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76200"/>
          <a:ext cx="3238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257175</xdr:colOff>
      <xdr:row>0</xdr:row>
      <xdr:rowOff>104775</xdr:rowOff>
    </xdr:from>
    <xdr:to>
      <xdr:col>10</xdr:col>
      <xdr:colOff>28575</xdr:colOff>
      <xdr:row>2</xdr:row>
      <xdr:rowOff>104775</xdr:rowOff>
    </xdr:to>
    <xdr:pic>
      <xdr:nvPicPr>
        <xdr:cNvPr id="398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104775"/>
          <a:ext cx="3333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428625</xdr:colOff>
      <xdr:row>0</xdr:row>
      <xdr:rowOff>0</xdr:rowOff>
    </xdr:from>
    <xdr:to>
      <xdr:col>10</xdr:col>
      <xdr:colOff>104775</xdr:colOff>
      <xdr:row>1</xdr:row>
      <xdr:rowOff>238125</xdr:rowOff>
    </xdr:to>
    <xdr:pic>
      <xdr:nvPicPr>
        <xdr:cNvPr id="408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38850" y="0"/>
          <a:ext cx="285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285750</xdr:colOff>
      <xdr:row>1</xdr:row>
      <xdr:rowOff>238125</xdr:rowOff>
    </xdr:to>
    <xdr:pic>
      <xdr:nvPicPr>
        <xdr:cNvPr id="408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3238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76200</xdr:rowOff>
    </xdr:from>
    <xdr:to>
      <xdr:col>1</xdr:col>
      <xdr:colOff>323850</xdr:colOff>
      <xdr:row>2</xdr:row>
      <xdr:rowOff>76200</xdr:rowOff>
    </xdr:to>
    <xdr:pic>
      <xdr:nvPicPr>
        <xdr:cNvPr id="418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76200"/>
          <a:ext cx="3238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257175</xdr:colOff>
      <xdr:row>0</xdr:row>
      <xdr:rowOff>104775</xdr:rowOff>
    </xdr:from>
    <xdr:to>
      <xdr:col>9</xdr:col>
      <xdr:colOff>571500</xdr:colOff>
      <xdr:row>2</xdr:row>
      <xdr:rowOff>104775</xdr:rowOff>
    </xdr:to>
    <xdr:pic>
      <xdr:nvPicPr>
        <xdr:cNvPr id="418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104775"/>
          <a:ext cx="3143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76200</xdr:rowOff>
    </xdr:from>
    <xdr:to>
      <xdr:col>1</xdr:col>
      <xdr:colOff>323850</xdr:colOff>
      <xdr:row>2</xdr:row>
      <xdr:rowOff>76200</xdr:rowOff>
    </xdr:to>
    <xdr:pic>
      <xdr:nvPicPr>
        <xdr:cNvPr id="429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76200"/>
          <a:ext cx="3238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257175</xdr:colOff>
      <xdr:row>0</xdr:row>
      <xdr:rowOff>104775</xdr:rowOff>
    </xdr:from>
    <xdr:to>
      <xdr:col>9</xdr:col>
      <xdr:colOff>571500</xdr:colOff>
      <xdr:row>2</xdr:row>
      <xdr:rowOff>104775</xdr:rowOff>
    </xdr:to>
    <xdr:pic>
      <xdr:nvPicPr>
        <xdr:cNvPr id="429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104775"/>
          <a:ext cx="3143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76200</xdr:rowOff>
    </xdr:from>
    <xdr:to>
      <xdr:col>1</xdr:col>
      <xdr:colOff>323850</xdr:colOff>
      <xdr:row>2</xdr:row>
      <xdr:rowOff>76200</xdr:rowOff>
    </xdr:to>
    <xdr:pic>
      <xdr:nvPicPr>
        <xdr:cNvPr id="439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76200"/>
          <a:ext cx="3238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257175</xdr:colOff>
      <xdr:row>0</xdr:row>
      <xdr:rowOff>104775</xdr:rowOff>
    </xdr:from>
    <xdr:to>
      <xdr:col>10</xdr:col>
      <xdr:colOff>38100</xdr:colOff>
      <xdr:row>2</xdr:row>
      <xdr:rowOff>104775</xdr:rowOff>
    </xdr:to>
    <xdr:pic>
      <xdr:nvPicPr>
        <xdr:cNvPr id="439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53125" y="104775"/>
          <a:ext cx="3143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workbookViewId="0">
      <selection activeCell="H8" sqref="H8"/>
    </sheetView>
  </sheetViews>
  <sheetFormatPr defaultColWidth="9" defaultRowHeight="23.45" customHeight="1"/>
  <cols>
    <col min="1" max="1" width="6.7109375" style="1" customWidth="1"/>
    <col min="2" max="2" width="16.7109375" style="1" customWidth="1"/>
    <col min="3" max="3" width="4" style="1" bestFit="1" customWidth="1"/>
    <col min="4" max="4" width="21.42578125" style="1" customWidth="1"/>
    <col min="5" max="5" width="16.140625" style="1" hidden="1" customWidth="1"/>
    <col min="6" max="6" width="15.7109375" style="13" customWidth="1"/>
    <col min="7" max="16384" width="9" style="1"/>
  </cols>
  <sheetData>
    <row r="1" spans="1:11" ht="23.45" customHeight="1">
      <c r="A1" s="20" t="s">
        <v>146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3.45" customHeight="1">
      <c r="A2" s="210" t="s">
        <v>152</v>
      </c>
      <c r="B2" s="210"/>
      <c r="C2" s="210"/>
      <c r="D2" s="210"/>
      <c r="E2" s="210"/>
      <c r="F2" s="210"/>
      <c r="G2" s="21"/>
      <c r="H2" s="21"/>
      <c r="I2" s="21"/>
      <c r="J2" s="21"/>
      <c r="K2" s="21"/>
    </row>
    <row r="3" spans="1:11" ht="23.45" customHeight="1">
      <c r="A3" s="5" t="s">
        <v>0</v>
      </c>
      <c r="B3" s="6" t="s">
        <v>1</v>
      </c>
      <c r="C3" s="6" t="s">
        <v>138</v>
      </c>
      <c r="D3" s="6" t="s">
        <v>135</v>
      </c>
      <c r="E3" s="5" t="s">
        <v>2</v>
      </c>
      <c r="F3" s="5" t="s">
        <v>153</v>
      </c>
      <c r="G3" s="6" t="s">
        <v>2</v>
      </c>
    </row>
    <row r="4" spans="1:11" ht="23.45" customHeight="1">
      <c r="A4" s="7">
        <v>1</v>
      </c>
      <c r="B4" s="8">
        <v>592001</v>
      </c>
      <c r="C4" s="9" t="s">
        <v>136</v>
      </c>
      <c r="D4" s="14" t="s">
        <v>8</v>
      </c>
      <c r="E4" s="15" t="s">
        <v>139</v>
      </c>
      <c r="F4" s="15"/>
      <c r="G4" s="8" t="s">
        <v>148</v>
      </c>
    </row>
    <row r="5" spans="1:11" ht="23.45" customHeight="1">
      <c r="A5" s="7">
        <v>2</v>
      </c>
      <c r="B5" s="8">
        <v>592002</v>
      </c>
      <c r="C5" s="9" t="s">
        <v>136</v>
      </c>
      <c r="D5" s="14" t="s">
        <v>53</v>
      </c>
      <c r="E5" s="11"/>
      <c r="F5" s="11">
        <v>3</v>
      </c>
      <c r="G5" s="19"/>
    </row>
    <row r="6" spans="1:11" ht="23.45" customHeight="1">
      <c r="A6" s="7">
        <v>3</v>
      </c>
      <c r="B6" s="11">
        <v>592003</v>
      </c>
      <c r="C6" s="9" t="s">
        <v>136</v>
      </c>
      <c r="D6" s="14" t="s">
        <v>58</v>
      </c>
      <c r="E6" s="11"/>
      <c r="F6" s="11">
        <v>2</v>
      </c>
      <c r="G6" s="19"/>
    </row>
    <row r="7" spans="1:11" ht="23.45" customHeight="1">
      <c r="A7" s="7">
        <v>4</v>
      </c>
      <c r="B7" s="8">
        <v>592004</v>
      </c>
      <c r="C7" s="9" t="s">
        <v>136</v>
      </c>
      <c r="D7" s="14" t="s">
        <v>9</v>
      </c>
      <c r="E7" s="11" t="s">
        <v>139</v>
      </c>
      <c r="F7" s="11">
        <v>3</v>
      </c>
      <c r="G7" s="19"/>
    </row>
    <row r="8" spans="1:11" ht="23.45" customHeight="1">
      <c r="A8" s="7">
        <v>5</v>
      </c>
      <c r="B8" s="8">
        <v>592005</v>
      </c>
      <c r="C8" s="9" t="s">
        <v>136</v>
      </c>
      <c r="D8" s="14" t="s">
        <v>26</v>
      </c>
      <c r="E8" s="11" t="s">
        <v>139</v>
      </c>
      <c r="F8" s="11"/>
      <c r="G8" s="8" t="s">
        <v>148</v>
      </c>
    </row>
    <row r="9" spans="1:11" ht="23.45" customHeight="1">
      <c r="A9" s="7">
        <v>6</v>
      </c>
      <c r="B9" s="11">
        <v>592006</v>
      </c>
      <c r="C9" s="9" t="s">
        <v>136</v>
      </c>
      <c r="D9" s="14" t="s">
        <v>47</v>
      </c>
      <c r="E9" s="11" t="s">
        <v>139</v>
      </c>
      <c r="F9" s="11"/>
      <c r="G9" s="8" t="s">
        <v>148</v>
      </c>
    </row>
    <row r="10" spans="1:11" ht="23.45" customHeight="1">
      <c r="A10" s="7">
        <v>7</v>
      </c>
      <c r="B10" s="8">
        <v>592007</v>
      </c>
      <c r="C10" s="9" t="s">
        <v>136</v>
      </c>
      <c r="D10" s="14" t="s">
        <v>48</v>
      </c>
      <c r="E10" s="11" t="s">
        <v>139</v>
      </c>
      <c r="F10" s="11"/>
      <c r="G10" s="8" t="s">
        <v>148</v>
      </c>
    </row>
    <row r="11" spans="1:11" ht="23.45" customHeight="1">
      <c r="A11" s="7">
        <v>8</v>
      </c>
      <c r="B11" s="8">
        <v>592008</v>
      </c>
      <c r="C11" s="9" t="s">
        <v>136</v>
      </c>
      <c r="D11" s="14" t="s">
        <v>38</v>
      </c>
      <c r="E11" s="11" t="s">
        <v>142</v>
      </c>
      <c r="F11" s="11"/>
      <c r="G11" s="8" t="s">
        <v>148</v>
      </c>
    </row>
    <row r="12" spans="1:11" ht="23.45" customHeight="1">
      <c r="A12" s="7">
        <v>9</v>
      </c>
      <c r="B12" s="11">
        <v>592009</v>
      </c>
      <c r="C12" s="9" t="s">
        <v>136</v>
      </c>
      <c r="D12" s="14" t="s">
        <v>64</v>
      </c>
      <c r="E12" s="11"/>
      <c r="F12" s="11"/>
      <c r="G12" s="8" t="s">
        <v>148</v>
      </c>
    </row>
    <row r="13" spans="1:11" ht="23.45" customHeight="1">
      <c r="A13" s="7">
        <v>10</v>
      </c>
      <c r="B13" s="8">
        <v>592010</v>
      </c>
      <c r="C13" s="9" t="s">
        <v>136</v>
      </c>
      <c r="D13" s="14" t="s">
        <v>42</v>
      </c>
      <c r="E13" s="11"/>
      <c r="F13" s="11">
        <v>3</v>
      </c>
      <c r="G13" s="19"/>
    </row>
    <row r="14" spans="1:11" ht="23.45" customHeight="1">
      <c r="A14" s="7">
        <v>11</v>
      </c>
      <c r="B14" s="8">
        <v>592011</v>
      </c>
      <c r="C14" s="9" t="s">
        <v>136</v>
      </c>
      <c r="D14" s="14" t="s">
        <v>39</v>
      </c>
      <c r="E14" s="11" t="s">
        <v>142</v>
      </c>
      <c r="F14" s="11"/>
      <c r="G14" s="8" t="s">
        <v>148</v>
      </c>
    </row>
    <row r="15" spans="1:11" ht="23.45" customHeight="1">
      <c r="A15" s="7">
        <v>12</v>
      </c>
      <c r="B15" s="11">
        <v>592012</v>
      </c>
      <c r="C15" s="9" t="s">
        <v>136</v>
      </c>
      <c r="D15" s="14" t="s">
        <v>16</v>
      </c>
      <c r="E15" s="11"/>
      <c r="F15" s="11">
        <v>4</v>
      </c>
      <c r="G15" s="19"/>
    </row>
    <row r="16" spans="1:11" ht="23.45" customHeight="1">
      <c r="A16" s="7">
        <v>13</v>
      </c>
      <c r="B16" s="8">
        <v>592013</v>
      </c>
      <c r="C16" s="9" t="s">
        <v>136</v>
      </c>
      <c r="D16" s="14" t="s">
        <v>41</v>
      </c>
      <c r="E16" s="11" t="s">
        <v>143</v>
      </c>
      <c r="F16" s="11"/>
      <c r="G16" s="8" t="s">
        <v>148</v>
      </c>
    </row>
    <row r="17" spans="1:7" ht="23.45" customHeight="1">
      <c r="A17" s="7">
        <v>14</v>
      </c>
      <c r="B17" s="8">
        <v>592014</v>
      </c>
      <c r="C17" s="9" t="s">
        <v>136</v>
      </c>
      <c r="D17" s="14" t="s">
        <v>43</v>
      </c>
      <c r="E17" s="11"/>
      <c r="F17" s="11">
        <v>3</v>
      </c>
      <c r="G17" s="19"/>
    </row>
    <row r="18" spans="1:7" ht="23.45" customHeight="1">
      <c r="A18" s="7">
        <v>15</v>
      </c>
      <c r="B18" s="11">
        <v>592015</v>
      </c>
      <c r="C18" s="9" t="s">
        <v>136</v>
      </c>
      <c r="D18" s="14" t="s">
        <v>61</v>
      </c>
      <c r="E18" s="11" t="s">
        <v>139</v>
      </c>
      <c r="F18" s="11"/>
      <c r="G18" s="8" t="s">
        <v>148</v>
      </c>
    </row>
    <row r="19" spans="1:7" ht="23.45" customHeight="1">
      <c r="A19" s="7">
        <v>16</v>
      </c>
      <c r="B19" s="8">
        <v>592016</v>
      </c>
      <c r="C19" s="9" t="s">
        <v>136</v>
      </c>
      <c r="D19" s="14" t="s">
        <v>74</v>
      </c>
      <c r="E19" s="11" t="s">
        <v>142</v>
      </c>
      <c r="F19" s="11"/>
      <c r="G19" s="8" t="s">
        <v>148</v>
      </c>
    </row>
    <row r="20" spans="1:7" ht="23.45" customHeight="1">
      <c r="A20" s="7">
        <v>17</v>
      </c>
      <c r="B20" s="8">
        <v>592017</v>
      </c>
      <c r="C20" s="9" t="s">
        <v>136</v>
      </c>
      <c r="D20" s="14" t="s">
        <v>46</v>
      </c>
      <c r="E20" s="11" t="s">
        <v>139</v>
      </c>
      <c r="F20" s="11"/>
      <c r="G20" s="8" t="s">
        <v>148</v>
      </c>
    </row>
    <row r="21" spans="1:7" ht="23.45" customHeight="1">
      <c r="A21" s="7">
        <v>18</v>
      </c>
      <c r="B21" s="11">
        <v>592018</v>
      </c>
      <c r="C21" s="9" t="s">
        <v>136</v>
      </c>
      <c r="D21" s="14" t="s">
        <v>49</v>
      </c>
      <c r="E21" s="11" t="s">
        <v>139</v>
      </c>
      <c r="F21" s="11">
        <v>2</v>
      </c>
      <c r="G21" s="19"/>
    </row>
    <row r="22" spans="1:7" ht="23.45" customHeight="1">
      <c r="A22" s="7">
        <v>19</v>
      </c>
      <c r="B22" s="8">
        <v>592019</v>
      </c>
      <c r="C22" s="9" t="s">
        <v>136</v>
      </c>
      <c r="D22" s="14" t="s">
        <v>36</v>
      </c>
      <c r="E22" s="11" t="s">
        <v>140</v>
      </c>
      <c r="F22" s="11">
        <v>2</v>
      </c>
      <c r="G22" s="19"/>
    </row>
    <row r="23" spans="1:7" ht="23.45" customHeight="1">
      <c r="A23" s="7">
        <v>20</v>
      </c>
      <c r="B23" s="8">
        <v>592020</v>
      </c>
      <c r="C23" s="9" t="s">
        <v>136</v>
      </c>
      <c r="D23" s="14" t="s">
        <v>54</v>
      </c>
      <c r="E23" s="11" t="s">
        <v>142</v>
      </c>
      <c r="F23" s="11"/>
      <c r="G23" s="8" t="s">
        <v>148</v>
      </c>
    </row>
    <row r="24" spans="1:7" ht="23.45" customHeight="1">
      <c r="A24" s="7">
        <v>21</v>
      </c>
      <c r="B24" s="11">
        <v>592021</v>
      </c>
      <c r="C24" s="9" t="s">
        <v>136</v>
      </c>
      <c r="D24" s="14" t="s">
        <v>68</v>
      </c>
      <c r="E24" s="11" t="s">
        <v>139</v>
      </c>
      <c r="F24" s="11"/>
      <c r="G24" s="8" t="s">
        <v>148</v>
      </c>
    </row>
    <row r="25" spans="1:7" ht="23.45" customHeight="1">
      <c r="A25" s="7">
        <v>22</v>
      </c>
      <c r="B25" s="8">
        <v>592022</v>
      </c>
      <c r="C25" s="9" t="s">
        <v>136</v>
      </c>
      <c r="D25" s="14" t="s">
        <v>27</v>
      </c>
      <c r="E25" s="11" t="s">
        <v>139</v>
      </c>
      <c r="F25" s="11">
        <v>3</v>
      </c>
      <c r="G25" s="19"/>
    </row>
    <row r="26" spans="1:7" ht="23.45" customHeight="1">
      <c r="A26" s="7">
        <v>23</v>
      </c>
      <c r="B26" s="8">
        <v>592023</v>
      </c>
      <c r="C26" s="9" t="s">
        <v>136</v>
      </c>
      <c r="D26" s="14" t="s">
        <v>19</v>
      </c>
      <c r="E26" s="11"/>
      <c r="F26" s="11">
        <v>3</v>
      </c>
      <c r="G26" s="19"/>
    </row>
    <row r="27" spans="1:7" ht="23.45" customHeight="1">
      <c r="A27" s="7">
        <v>24</v>
      </c>
      <c r="B27" s="11">
        <v>592024</v>
      </c>
      <c r="C27" s="9" t="s">
        <v>136</v>
      </c>
      <c r="D27" s="14" t="s">
        <v>50</v>
      </c>
      <c r="E27" s="11" t="s">
        <v>139</v>
      </c>
      <c r="F27" s="11">
        <v>3</v>
      </c>
      <c r="G27" s="19"/>
    </row>
    <row r="28" spans="1:7" ht="23.45" customHeight="1">
      <c r="A28" s="7">
        <v>25</v>
      </c>
      <c r="B28" s="8">
        <v>592025</v>
      </c>
      <c r="C28" s="9" t="s">
        <v>136</v>
      </c>
      <c r="D28" s="14" t="s">
        <v>28</v>
      </c>
      <c r="E28" s="11" t="s">
        <v>140</v>
      </c>
      <c r="F28" s="11">
        <v>3</v>
      </c>
      <c r="G28" s="19"/>
    </row>
    <row r="29" spans="1:7" ht="23.45" customHeight="1">
      <c r="A29" s="7">
        <v>26</v>
      </c>
      <c r="B29" s="8">
        <v>592026</v>
      </c>
      <c r="C29" s="9" t="s">
        <v>136</v>
      </c>
      <c r="D29" s="14" t="s">
        <v>20</v>
      </c>
      <c r="E29" s="11"/>
      <c r="F29" s="11">
        <v>3</v>
      </c>
      <c r="G29" s="19"/>
    </row>
    <row r="30" spans="1:7" ht="23.45" customHeight="1">
      <c r="A30" s="7">
        <v>27</v>
      </c>
      <c r="B30" s="11">
        <v>592027</v>
      </c>
      <c r="C30" s="9" t="s">
        <v>136</v>
      </c>
      <c r="D30" s="14" t="s">
        <v>59</v>
      </c>
      <c r="E30" s="11"/>
      <c r="F30" s="11">
        <v>2</v>
      </c>
      <c r="G30" s="19"/>
    </row>
    <row r="31" spans="1:7" ht="23.45" customHeight="1">
      <c r="A31" s="7">
        <v>28</v>
      </c>
      <c r="B31" s="8">
        <v>592028</v>
      </c>
      <c r="C31" s="9" t="s">
        <v>136</v>
      </c>
      <c r="D31" s="14" t="s">
        <v>10</v>
      </c>
      <c r="E31" s="11" t="s">
        <v>140</v>
      </c>
      <c r="F31" s="11">
        <v>3</v>
      </c>
      <c r="G31" s="19"/>
    </row>
    <row r="32" spans="1:7" ht="23.45" customHeight="1">
      <c r="A32" s="7">
        <v>29</v>
      </c>
      <c r="B32" s="8">
        <v>592029</v>
      </c>
      <c r="C32" s="9" t="s">
        <v>136</v>
      </c>
      <c r="D32" s="14" t="s">
        <v>75</v>
      </c>
      <c r="E32" s="11" t="s">
        <v>142</v>
      </c>
      <c r="F32" s="11"/>
      <c r="G32" s="8" t="s">
        <v>148</v>
      </c>
    </row>
    <row r="33" spans="1:7" ht="23.45" customHeight="1">
      <c r="A33" s="7">
        <v>30</v>
      </c>
      <c r="B33" s="11">
        <v>592030</v>
      </c>
      <c r="C33" s="9" t="s">
        <v>136</v>
      </c>
      <c r="D33" s="14" t="s">
        <v>11</v>
      </c>
      <c r="E33" s="11" t="s">
        <v>139</v>
      </c>
      <c r="F33" s="11">
        <v>3</v>
      </c>
      <c r="G33" s="19"/>
    </row>
    <row r="34" spans="1:7" ht="23.45" customHeight="1">
      <c r="A34" s="7">
        <v>31</v>
      </c>
      <c r="B34" s="8">
        <v>592031</v>
      </c>
      <c r="C34" s="9" t="s">
        <v>136</v>
      </c>
      <c r="D34" s="14" t="s">
        <v>66</v>
      </c>
      <c r="E34" s="11"/>
      <c r="F34" s="11"/>
      <c r="G34" s="8" t="s">
        <v>148</v>
      </c>
    </row>
    <row r="35" spans="1:7" ht="23.45" customHeight="1">
      <c r="A35" s="7">
        <v>32</v>
      </c>
      <c r="B35" s="8">
        <v>592032</v>
      </c>
      <c r="C35" s="9" t="s">
        <v>136</v>
      </c>
      <c r="D35" s="14" t="s">
        <v>69</v>
      </c>
      <c r="E35" s="11" t="s">
        <v>139</v>
      </c>
      <c r="F35" s="11"/>
      <c r="G35" s="8" t="s">
        <v>148</v>
      </c>
    </row>
    <row r="36" spans="1:7" ht="23.45" customHeight="1">
      <c r="A36" s="7">
        <v>33</v>
      </c>
      <c r="B36" s="11">
        <v>592033</v>
      </c>
      <c r="C36" s="9" t="s">
        <v>136</v>
      </c>
      <c r="D36" s="14" t="s">
        <v>37</v>
      </c>
      <c r="E36" s="11" t="s">
        <v>141</v>
      </c>
      <c r="F36" s="11">
        <v>3</v>
      </c>
      <c r="G36" s="19"/>
    </row>
    <row r="37" spans="1:7" ht="23.45" customHeight="1">
      <c r="A37" s="7">
        <v>34</v>
      </c>
      <c r="B37" s="8">
        <v>592034</v>
      </c>
      <c r="C37" s="9" t="s">
        <v>136</v>
      </c>
      <c r="D37" s="14" t="s">
        <v>44</v>
      </c>
      <c r="E37" s="11"/>
      <c r="F37" s="11"/>
      <c r="G37" s="8" t="s">
        <v>148</v>
      </c>
    </row>
    <row r="38" spans="1:7" ht="23.45" customHeight="1">
      <c r="A38" s="7">
        <v>35</v>
      </c>
      <c r="B38" s="8">
        <v>592035</v>
      </c>
      <c r="C38" s="9" t="s">
        <v>136</v>
      </c>
      <c r="D38" s="14" t="s">
        <v>60</v>
      </c>
      <c r="E38" s="11"/>
      <c r="F38" s="11">
        <v>4</v>
      </c>
      <c r="G38" s="22" t="s">
        <v>154</v>
      </c>
    </row>
    <row r="39" spans="1:7" ht="23.45" customHeight="1">
      <c r="A39" s="7">
        <v>36</v>
      </c>
      <c r="B39" s="11">
        <v>592036</v>
      </c>
      <c r="C39" s="9" t="s">
        <v>136</v>
      </c>
      <c r="D39" s="14" t="s">
        <v>21</v>
      </c>
      <c r="E39" s="11"/>
      <c r="F39" s="11">
        <v>4</v>
      </c>
      <c r="G39" s="19"/>
    </row>
    <row r="40" spans="1:7" ht="23.45" customHeight="1">
      <c r="A40" s="7">
        <v>37</v>
      </c>
      <c r="B40" s="8">
        <v>592037</v>
      </c>
      <c r="C40" s="9" t="s">
        <v>136</v>
      </c>
      <c r="D40" s="14" t="s">
        <v>76</v>
      </c>
      <c r="E40" s="11" t="s">
        <v>142</v>
      </c>
      <c r="F40" s="11"/>
      <c r="G40" s="8" t="s">
        <v>148</v>
      </c>
    </row>
    <row r="41" spans="1:7" ht="23.45" customHeight="1">
      <c r="A41" s="7">
        <v>38</v>
      </c>
      <c r="B41" s="8">
        <v>592038</v>
      </c>
      <c r="C41" s="9" t="s">
        <v>136</v>
      </c>
      <c r="D41" s="14" t="s">
        <v>29</v>
      </c>
      <c r="E41" s="11" t="s">
        <v>139</v>
      </c>
      <c r="F41" s="11">
        <v>3</v>
      </c>
      <c r="G41" s="19"/>
    </row>
    <row r="42" spans="1:7" ht="23.45" customHeight="1">
      <c r="A42" s="7">
        <v>39</v>
      </c>
      <c r="B42" s="11">
        <v>592039</v>
      </c>
      <c r="C42" s="9" t="s">
        <v>136</v>
      </c>
      <c r="D42" s="14" t="s">
        <v>67</v>
      </c>
      <c r="E42" s="11"/>
      <c r="F42" s="11"/>
      <c r="G42" s="8" t="s">
        <v>148</v>
      </c>
    </row>
    <row r="43" spans="1:7" ht="23.45" customHeight="1">
      <c r="A43" s="7">
        <v>40</v>
      </c>
      <c r="B43" s="8">
        <v>592040</v>
      </c>
      <c r="C43" s="9" t="s">
        <v>136</v>
      </c>
      <c r="D43" s="14" t="s">
        <v>63</v>
      </c>
      <c r="E43" s="11" t="s">
        <v>142</v>
      </c>
      <c r="F43" s="11"/>
      <c r="G43" s="8" t="s">
        <v>148</v>
      </c>
    </row>
    <row r="44" spans="1:7" ht="23.45" customHeight="1">
      <c r="A44" s="7">
        <v>41</v>
      </c>
      <c r="B44" s="8">
        <v>592041</v>
      </c>
      <c r="C44" s="9" t="s">
        <v>136</v>
      </c>
      <c r="D44" s="14" t="s">
        <v>55</v>
      </c>
      <c r="E44" s="11" t="s">
        <v>142</v>
      </c>
      <c r="F44" s="11">
        <v>3</v>
      </c>
      <c r="G44" s="19"/>
    </row>
    <row r="45" spans="1:7" ht="23.45" customHeight="1">
      <c r="A45" s="7">
        <v>42</v>
      </c>
      <c r="B45" s="11">
        <v>592042</v>
      </c>
      <c r="C45" s="9" t="s">
        <v>136</v>
      </c>
      <c r="D45" s="14" t="s">
        <v>51</v>
      </c>
      <c r="E45" s="11" t="s">
        <v>139</v>
      </c>
      <c r="F45" s="11">
        <v>3</v>
      </c>
      <c r="G45" s="19"/>
    </row>
    <row r="46" spans="1:7" ht="23.45" customHeight="1">
      <c r="A46" s="7">
        <v>43</v>
      </c>
      <c r="B46" s="8">
        <v>592043</v>
      </c>
      <c r="C46" s="9" t="s">
        <v>136</v>
      </c>
      <c r="D46" s="14" t="s">
        <v>30</v>
      </c>
      <c r="E46" s="11" t="s">
        <v>140</v>
      </c>
      <c r="F46" s="11">
        <v>2</v>
      </c>
      <c r="G46" s="19"/>
    </row>
    <row r="47" spans="1:7" ht="23.45" customHeight="1">
      <c r="A47" s="7">
        <v>44</v>
      </c>
      <c r="B47" s="8">
        <v>592044</v>
      </c>
      <c r="C47" s="9" t="s">
        <v>136</v>
      </c>
      <c r="D47" s="14" t="s">
        <v>56</v>
      </c>
      <c r="E47" s="11" t="s">
        <v>142</v>
      </c>
      <c r="F47" s="11">
        <v>3</v>
      </c>
      <c r="G47" s="19"/>
    </row>
    <row r="48" spans="1:7" ht="23.45" customHeight="1">
      <c r="A48" s="7">
        <v>45</v>
      </c>
      <c r="B48" s="11">
        <v>592045</v>
      </c>
      <c r="C48" s="9" t="s">
        <v>136</v>
      </c>
      <c r="D48" s="14" t="s">
        <v>12</v>
      </c>
      <c r="E48" s="7" t="s">
        <v>140</v>
      </c>
      <c r="F48" s="7">
        <v>3</v>
      </c>
      <c r="G48" s="19"/>
    </row>
    <row r="49" spans="1:7" ht="23.45" customHeight="1">
      <c r="A49" s="7">
        <v>46</v>
      </c>
      <c r="B49" s="8">
        <v>592046</v>
      </c>
      <c r="C49" s="9" t="s">
        <v>136</v>
      </c>
      <c r="D49" s="14" t="s">
        <v>25</v>
      </c>
      <c r="E49" s="11"/>
      <c r="F49" s="11"/>
      <c r="G49" s="8" t="s">
        <v>148</v>
      </c>
    </row>
    <row r="50" spans="1:7" ht="23.45" customHeight="1">
      <c r="A50" s="7">
        <v>47</v>
      </c>
      <c r="B50" s="8">
        <v>592047</v>
      </c>
      <c r="C50" s="9" t="s">
        <v>136</v>
      </c>
      <c r="D50" s="14" t="s">
        <v>13</v>
      </c>
      <c r="E50" s="11" t="s">
        <v>139</v>
      </c>
      <c r="F50" s="11">
        <v>3</v>
      </c>
      <c r="G50" s="19"/>
    </row>
    <row r="51" spans="1:7" ht="23.45" customHeight="1">
      <c r="A51" s="7">
        <v>48</v>
      </c>
      <c r="B51" s="11">
        <v>592048</v>
      </c>
      <c r="C51" s="9" t="s">
        <v>136</v>
      </c>
      <c r="D51" s="14" t="s">
        <v>31</v>
      </c>
      <c r="E51" s="11" t="s">
        <v>139</v>
      </c>
      <c r="F51" s="11">
        <v>2</v>
      </c>
      <c r="G51" s="19"/>
    </row>
    <row r="52" spans="1:7" ht="23.45" customHeight="1">
      <c r="A52" s="7">
        <v>49</v>
      </c>
      <c r="B52" s="8">
        <v>592049</v>
      </c>
      <c r="C52" s="9" t="s">
        <v>136</v>
      </c>
      <c r="D52" s="14" t="s">
        <v>22</v>
      </c>
      <c r="E52" s="11"/>
      <c r="F52" s="11">
        <v>4</v>
      </c>
      <c r="G52" s="19"/>
    </row>
    <row r="53" spans="1:7" ht="23.45" customHeight="1">
      <c r="A53" s="7">
        <v>50</v>
      </c>
      <c r="B53" s="8">
        <v>592050</v>
      </c>
      <c r="C53" s="9" t="s">
        <v>136</v>
      </c>
      <c r="D53" s="14" t="s">
        <v>32</v>
      </c>
      <c r="E53" s="11" t="s">
        <v>139</v>
      </c>
      <c r="F53" s="11">
        <v>3</v>
      </c>
      <c r="G53" s="19"/>
    </row>
    <row r="54" spans="1:7" ht="23.45" customHeight="1">
      <c r="A54" s="7">
        <v>51</v>
      </c>
      <c r="B54" s="11">
        <v>592051</v>
      </c>
      <c r="C54" s="9" t="s">
        <v>136</v>
      </c>
      <c r="D54" s="14" t="s">
        <v>14</v>
      </c>
      <c r="E54" s="11" t="s">
        <v>140</v>
      </c>
      <c r="F54" s="11">
        <v>3</v>
      </c>
      <c r="G54" s="19"/>
    </row>
    <row r="55" spans="1:7" ht="23.45" customHeight="1">
      <c r="A55" s="7">
        <v>52</v>
      </c>
      <c r="B55" s="8">
        <v>592052</v>
      </c>
      <c r="C55" s="9" t="s">
        <v>136</v>
      </c>
      <c r="D55" s="14" t="s">
        <v>33</v>
      </c>
      <c r="E55" s="11" t="s">
        <v>141</v>
      </c>
      <c r="F55" s="11">
        <v>2</v>
      </c>
      <c r="G55" s="19"/>
    </row>
    <row r="56" spans="1:7" ht="23.45" customHeight="1">
      <c r="A56" s="7">
        <v>53</v>
      </c>
      <c r="B56" s="8">
        <v>592053</v>
      </c>
      <c r="C56" s="9" t="s">
        <v>136</v>
      </c>
      <c r="D56" s="14" t="s">
        <v>70</v>
      </c>
      <c r="E56" s="11" t="s">
        <v>139</v>
      </c>
      <c r="F56" s="11"/>
      <c r="G56" s="8" t="s">
        <v>148</v>
      </c>
    </row>
    <row r="57" spans="1:7" ht="23.45" customHeight="1">
      <c r="A57" s="7">
        <v>54</v>
      </c>
      <c r="B57" s="11">
        <v>592054</v>
      </c>
      <c r="C57" s="9" t="s">
        <v>136</v>
      </c>
      <c r="D57" s="14" t="s">
        <v>45</v>
      </c>
      <c r="E57" s="11"/>
      <c r="F57" s="11">
        <v>4</v>
      </c>
      <c r="G57" s="19"/>
    </row>
    <row r="58" spans="1:7" ht="23.45" customHeight="1">
      <c r="A58" s="7">
        <v>55</v>
      </c>
      <c r="B58" s="8">
        <v>592055</v>
      </c>
      <c r="C58" s="9" t="s">
        <v>136</v>
      </c>
      <c r="D58" s="14" t="s">
        <v>62</v>
      </c>
      <c r="E58" s="11" t="s">
        <v>139</v>
      </c>
      <c r="F58" s="11"/>
      <c r="G58" s="8" t="s">
        <v>148</v>
      </c>
    </row>
    <row r="59" spans="1:7" ht="23.45" customHeight="1">
      <c r="A59" s="7">
        <v>56</v>
      </c>
      <c r="B59" s="8">
        <v>592056</v>
      </c>
      <c r="C59" s="9" t="s">
        <v>136</v>
      </c>
      <c r="D59" s="14" t="s">
        <v>65</v>
      </c>
      <c r="E59" s="11" t="s">
        <v>139</v>
      </c>
      <c r="F59" s="11"/>
      <c r="G59" s="8" t="s">
        <v>148</v>
      </c>
    </row>
    <row r="60" spans="1:7" ht="23.45" customHeight="1">
      <c r="A60" s="7">
        <v>57</v>
      </c>
      <c r="B60" s="11">
        <v>592057</v>
      </c>
      <c r="C60" s="9" t="s">
        <v>136</v>
      </c>
      <c r="D60" s="14" t="s">
        <v>52</v>
      </c>
      <c r="E60" s="11" t="s">
        <v>139</v>
      </c>
      <c r="F60" s="11">
        <v>3</v>
      </c>
      <c r="G60" s="19"/>
    </row>
    <row r="61" spans="1:7" ht="23.45" customHeight="1">
      <c r="A61" s="7">
        <v>58</v>
      </c>
      <c r="B61" s="8">
        <v>592058</v>
      </c>
      <c r="C61" s="9" t="s">
        <v>136</v>
      </c>
      <c r="D61" s="14" t="s">
        <v>15</v>
      </c>
      <c r="E61" s="11" t="s">
        <v>139</v>
      </c>
      <c r="F61" s="11"/>
      <c r="G61" s="8" t="s">
        <v>148</v>
      </c>
    </row>
    <row r="62" spans="1:7" ht="23.45" customHeight="1">
      <c r="A62" s="7">
        <v>59</v>
      </c>
      <c r="B62" s="8">
        <v>592059</v>
      </c>
      <c r="C62" s="9" t="s">
        <v>136</v>
      </c>
      <c r="D62" s="14" t="s">
        <v>57</v>
      </c>
      <c r="E62" s="11" t="s">
        <v>142</v>
      </c>
      <c r="F62" s="11"/>
      <c r="G62" s="8" t="s">
        <v>148</v>
      </c>
    </row>
    <row r="63" spans="1:7" ht="23.45" customHeight="1">
      <c r="A63" s="7">
        <v>60</v>
      </c>
      <c r="B63" s="11">
        <v>592060</v>
      </c>
      <c r="C63" s="9" t="s">
        <v>136</v>
      </c>
      <c r="D63" s="14" t="s">
        <v>23</v>
      </c>
      <c r="E63" s="11"/>
      <c r="F63" s="11">
        <v>3</v>
      </c>
      <c r="G63" s="19"/>
    </row>
    <row r="64" spans="1:7" ht="23.45" customHeight="1">
      <c r="A64" s="7">
        <v>61</v>
      </c>
      <c r="B64" s="8">
        <v>592061</v>
      </c>
      <c r="C64" s="9" t="s">
        <v>136</v>
      </c>
      <c r="D64" s="14" t="s">
        <v>34</v>
      </c>
      <c r="E64" s="11" t="s">
        <v>139</v>
      </c>
      <c r="F64" s="11">
        <v>3</v>
      </c>
      <c r="G64" s="19"/>
    </row>
    <row r="65" spans="1:7" ht="23.45" customHeight="1">
      <c r="A65" s="7">
        <v>62</v>
      </c>
      <c r="B65" s="8">
        <v>592062</v>
      </c>
      <c r="C65" s="9" t="s">
        <v>136</v>
      </c>
      <c r="D65" s="14" t="s">
        <v>40</v>
      </c>
      <c r="E65" s="11" t="s">
        <v>144</v>
      </c>
      <c r="F65" s="11">
        <v>2</v>
      </c>
      <c r="G65" s="19"/>
    </row>
    <row r="66" spans="1:7" ht="23.45" customHeight="1">
      <c r="A66" s="7">
        <v>63</v>
      </c>
      <c r="B66" s="11">
        <v>592063</v>
      </c>
      <c r="C66" s="9" t="s">
        <v>136</v>
      </c>
      <c r="D66" s="14" t="s">
        <v>71</v>
      </c>
      <c r="E66" s="11" t="s">
        <v>139</v>
      </c>
      <c r="F66" s="11"/>
      <c r="G66" s="8" t="s">
        <v>148</v>
      </c>
    </row>
    <row r="67" spans="1:7" ht="23.45" customHeight="1">
      <c r="A67" s="7">
        <v>64</v>
      </c>
      <c r="B67" s="8">
        <v>592064</v>
      </c>
      <c r="C67" s="9" t="s">
        <v>136</v>
      </c>
      <c r="D67" s="14" t="s">
        <v>17</v>
      </c>
      <c r="E67" s="11" t="s">
        <v>142</v>
      </c>
      <c r="F67" s="11">
        <v>3</v>
      </c>
      <c r="G67" s="19"/>
    </row>
    <row r="68" spans="1:7" ht="23.45" customHeight="1">
      <c r="A68" s="7">
        <v>65</v>
      </c>
      <c r="B68" s="8">
        <v>592065</v>
      </c>
      <c r="C68" s="9" t="s">
        <v>136</v>
      </c>
      <c r="D68" s="14" t="s">
        <v>24</v>
      </c>
      <c r="E68" s="11"/>
      <c r="F68" s="11"/>
      <c r="G68" s="8" t="s">
        <v>148</v>
      </c>
    </row>
    <row r="69" spans="1:7" ht="23.45" customHeight="1">
      <c r="A69" s="7">
        <v>66</v>
      </c>
      <c r="B69" s="11">
        <v>592066</v>
      </c>
      <c r="C69" s="9" t="s">
        <v>136</v>
      </c>
      <c r="D69" s="14" t="s">
        <v>35</v>
      </c>
      <c r="E69" s="11" t="s">
        <v>141</v>
      </c>
      <c r="F69" s="11">
        <v>3</v>
      </c>
      <c r="G69" s="19"/>
    </row>
    <row r="70" spans="1:7" ht="23.45" customHeight="1">
      <c r="A70" s="7">
        <v>67</v>
      </c>
      <c r="B70" s="8">
        <v>592067</v>
      </c>
      <c r="C70" s="9" t="s">
        <v>136</v>
      </c>
      <c r="D70" s="14" t="s">
        <v>72</v>
      </c>
      <c r="E70" s="11" t="s">
        <v>139</v>
      </c>
      <c r="F70" s="11"/>
      <c r="G70" s="8" t="s">
        <v>148</v>
      </c>
    </row>
    <row r="71" spans="1:7" ht="23.45" customHeight="1">
      <c r="A71" s="7">
        <v>68</v>
      </c>
      <c r="B71" s="8">
        <v>592068</v>
      </c>
      <c r="C71" s="9" t="s">
        <v>136</v>
      </c>
      <c r="D71" s="14" t="s">
        <v>18</v>
      </c>
      <c r="E71" s="11" t="s">
        <v>142</v>
      </c>
      <c r="F71" s="11">
        <v>4</v>
      </c>
      <c r="G71" s="19"/>
    </row>
    <row r="72" spans="1:7" ht="23.45" customHeight="1">
      <c r="A72" s="7">
        <v>69</v>
      </c>
      <c r="B72" s="11">
        <v>592069</v>
      </c>
      <c r="C72" s="9" t="s">
        <v>136</v>
      </c>
      <c r="D72" s="14" t="s">
        <v>73</v>
      </c>
      <c r="E72" s="11" t="s">
        <v>139</v>
      </c>
      <c r="F72" s="11"/>
      <c r="G72" s="8" t="s">
        <v>148</v>
      </c>
    </row>
    <row r="73" spans="1:7" ht="23.45" customHeight="1">
      <c r="A73" s="7">
        <v>70</v>
      </c>
      <c r="B73" s="8">
        <v>592070</v>
      </c>
      <c r="C73" s="9" t="s">
        <v>137</v>
      </c>
      <c r="D73" s="14" t="s">
        <v>99</v>
      </c>
      <c r="E73" s="11" t="s">
        <v>3</v>
      </c>
      <c r="F73" s="11"/>
      <c r="G73" s="8" t="s">
        <v>148</v>
      </c>
    </row>
    <row r="74" spans="1:7" ht="23.45" customHeight="1">
      <c r="A74" s="7">
        <v>71</v>
      </c>
      <c r="B74" s="11">
        <v>592071</v>
      </c>
      <c r="C74" s="9" t="s">
        <v>137</v>
      </c>
      <c r="D74" s="14" t="s">
        <v>91</v>
      </c>
      <c r="E74" s="11" t="s">
        <v>3</v>
      </c>
      <c r="F74" s="11">
        <v>3</v>
      </c>
      <c r="G74" s="19"/>
    </row>
    <row r="75" spans="1:7" ht="23.45" customHeight="1">
      <c r="A75" s="7">
        <v>72</v>
      </c>
      <c r="B75" s="11">
        <v>592072</v>
      </c>
      <c r="C75" s="9" t="s">
        <v>137</v>
      </c>
      <c r="D75" s="14" t="s">
        <v>84</v>
      </c>
      <c r="E75" s="11" t="s">
        <v>4</v>
      </c>
      <c r="F75" s="11"/>
      <c r="G75" s="8" t="s">
        <v>148</v>
      </c>
    </row>
    <row r="76" spans="1:7" ht="23.45" customHeight="1">
      <c r="A76" s="7">
        <v>73</v>
      </c>
      <c r="B76" s="8">
        <v>592073</v>
      </c>
      <c r="C76" s="9" t="s">
        <v>137</v>
      </c>
      <c r="D76" s="14" t="s">
        <v>113</v>
      </c>
      <c r="E76" s="11"/>
      <c r="F76" s="11">
        <v>4</v>
      </c>
      <c r="G76" s="19"/>
    </row>
    <row r="77" spans="1:7" ht="23.45" customHeight="1">
      <c r="A77" s="7">
        <v>74</v>
      </c>
      <c r="B77" s="11">
        <v>592074</v>
      </c>
      <c r="C77" s="9" t="s">
        <v>137</v>
      </c>
      <c r="D77" s="14" t="s">
        <v>92</v>
      </c>
      <c r="E77" s="11" t="s">
        <v>3</v>
      </c>
      <c r="F77" s="11">
        <v>3</v>
      </c>
      <c r="G77" s="19"/>
    </row>
    <row r="78" spans="1:7" ht="23.45" customHeight="1">
      <c r="A78" s="7">
        <v>75</v>
      </c>
      <c r="B78" s="11">
        <v>592075</v>
      </c>
      <c r="C78" s="9" t="s">
        <v>137</v>
      </c>
      <c r="D78" s="14" t="s">
        <v>97</v>
      </c>
      <c r="E78" s="11" t="s">
        <v>4</v>
      </c>
      <c r="F78" s="11"/>
      <c r="G78" s="8" t="s">
        <v>148</v>
      </c>
    </row>
    <row r="79" spans="1:7" ht="23.45" customHeight="1">
      <c r="A79" s="7">
        <v>76</v>
      </c>
      <c r="B79" s="8">
        <v>592076</v>
      </c>
      <c r="C79" s="9" t="s">
        <v>137</v>
      </c>
      <c r="D79" s="14" t="s">
        <v>115</v>
      </c>
      <c r="E79" s="11"/>
      <c r="F79" s="11">
        <v>3</v>
      </c>
      <c r="G79" s="19"/>
    </row>
    <row r="80" spans="1:7" ht="23.45" customHeight="1">
      <c r="A80" s="7">
        <v>77</v>
      </c>
      <c r="B80" s="11">
        <v>592077</v>
      </c>
      <c r="C80" s="9" t="s">
        <v>137</v>
      </c>
      <c r="D80" s="14" t="s">
        <v>100</v>
      </c>
      <c r="E80" s="11" t="s">
        <v>3</v>
      </c>
      <c r="F80" s="11">
        <v>3</v>
      </c>
      <c r="G80" s="19"/>
    </row>
    <row r="81" spans="1:7" ht="23.45" customHeight="1">
      <c r="A81" s="7">
        <v>78</v>
      </c>
      <c r="B81" s="11">
        <v>592078</v>
      </c>
      <c r="C81" s="9" t="s">
        <v>137</v>
      </c>
      <c r="D81" s="14" t="s">
        <v>116</v>
      </c>
      <c r="E81" s="11" t="s">
        <v>3</v>
      </c>
      <c r="F81" s="11"/>
      <c r="G81" s="8" t="s">
        <v>148</v>
      </c>
    </row>
    <row r="82" spans="1:7" ht="23.45" customHeight="1">
      <c r="A82" s="7">
        <v>79</v>
      </c>
      <c r="B82" s="8">
        <v>592079</v>
      </c>
      <c r="C82" s="9" t="s">
        <v>137</v>
      </c>
      <c r="D82" s="14" t="s">
        <v>89</v>
      </c>
      <c r="E82" s="11"/>
      <c r="F82" s="11"/>
      <c r="G82" s="8" t="s">
        <v>148</v>
      </c>
    </row>
    <row r="83" spans="1:7" ht="23.45" customHeight="1">
      <c r="A83" s="7">
        <v>80</v>
      </c>
      <c r="B83" s="11">
        <v>592080</v>
      </c>
      <c r="C83" s="9" t="s">
        <v>137</v>
      </c>
      <c r="D83" s="14" t="s">
        <v>101</v>
      </c>
      <c r="E83" s="11" t="s">
        <v>7</v>
      </c>
      <c r="F83" s="11"/>
      <c r="G83" s="8" t="s">
        <v>148</v>
      </c>
    </row>
    <row r="84" spans="1:7" ht="23.45" customHeight="1">
      <c r="A84" s="7">
        <v>81</v>
      </c>
      <c r="B84" s="11">
        <v>592081</v>
      </c>
      <c r="C84" s="9" t="s">
        <v>137</v>
      </c>
      <c r="D84" s="14" t="s">
        <v>98</v>
      </c>
      <c r="E84" s="11" t="s">
        <v>4</v>
      </c>
      <c r="F84" s="11"/>
      <c r="G84" s="8" t="s">
        <v>148</v>
      </c>
    </row>
    <row r="85" spans="1:7" ht="23.45" customHeight="1">
      <c r="A85" s="7">
        <v>82</v>
      </c>
      <c r="B85" s="8">
        <v>592082</v>
      </c>
      <c r="C85" s="9" t="s">
        <v>137</v>
      </c>
      <c r="D85" s="14" t="s">
        <v>117</v>
      </c>
      <c r="E85" s="11" t="s">
        <v>3</v>
      </c>
      <c r="F85" s="11"/>
      <c r="G85" s="8" t="s">
        <v>148</v>
      </c>
    </row>
    <row r="86" spans="1:7" ht="23.45" customHeight="1">
      <c r="A86" s="7">
        <v>83</v>
      </c>
      <c r="B86" s="11">
        <v>592083</v>
      </c>
      <c r="C86" s="9" t="s">
        <v>137</v>
      </c>
      <c r="D86" s="14" t="s">
        <v>85</v>
      </c>
      <c r="E86" s="11" t="s">
        <v>4</v>
      </c>
      <c r="F86" s="11">
        <v>3</v>
      </c>
      <c r="G86" s="19"/>
    </row>
    <row r="87" spans="1:7" ht="23.45" customHeight="1">
      <c r="A87" s="7">
        <v>84</v>
      </c>
      <c r="B87" s="11">
        <v>592084</v>
      </c>
      <c r="C87" s="9" t="s">
        <v>137</v>
      </c>
      <c r="D87" s="14" t="s">
        <v>90</v>
      </c>
      <c r="E87" s="11"/>
      <c r="F87" s="11"/>
      <c r="G87" s="8" t="s">
        <v>148</v>
      </c>
    </row>
    <row r="88" spans="1:7" ht="23.45" customHeight="1">
      <c r="A88" s="7">
        <v>85</v>
      </c>
      <c r="B88" s="8">
        <v>592085</v>
      </c>
      <c r="C88" s="9" t="s">
        <v>137</v>
      </c>
      <c r="D88" s="14" t="s">
        <v>132</v>
      </c>
      <c r="E88" s="11"/>
      <c r="F88" s="11"/>
      <c r="G88" s="8" t="s">
        <v>148</v>
      </c>
    </row>
    <row r="89" spans="1:7" ht="23.45" customHeight="1">
      <c r="A89" s="7">
        <v>86</v>
      </c>
      <c r="B89" s="11">
        <v>592086</v>
      </c>
      <c r="C89" s="9" t="s">
        <v>137</v>
      </c>
      <c r="D89" s="14" t="s">
        <v>78</v>
      </c>
      <c r="E89" s="11" t="s">
        <v>5</v>
      </c>
      <c r="F89" s="11">
        <v>3</v>
      </c>
      <c r="G89" s="19"/>
    </row>
    <row r="90" spans="1:7" ht="23.45" customHeight="1">
      <c r="A90" s="7">
        <v>87</v>
      </c>
      <c r="B90" s="11">
        <v>592087</v>
      </c>
      <c r="C90" s="9" t="s">
        <v>137</v>
      </c>
      <c r="D90" s="14" t="s">
        <v>128</v>
      </c>
      <c r="E90" s="11"/>
      <c r="F90" s="11"/>
      <c r="G90" s="8" t="s">
        <v>148</v>
      </c>
    </row>
    <row r="91" spans="1:7" ht="23.45" customHeight="1">
      <c r="A91" s="7">
        <v>88</v>
      </c>
      <c r="B91" s="8">
        <v>592088</v>
      </c>
      <c r="C91" s="9" t="s">
        <v>137</v>
      </c>
      <c r="D91" s="14" t="s">
        <v>79</v>
      </c>
      <c r="E91" s="11" t="s">
        <v>3</v>
      </c>
      <c r="F91" s="11"/>
      <c r="G91" s="8" t="s">
        <v>148</v>
      </c>
    </row>
    <row r="92" spans="1:7" ht="23.45" customHeight="1">
      <c r="A92" s="7">
        <v>89</v>
      </c>
      <c r="B92" s="11">
        <v>592089</v>
      </c>
      <c r="C92" s="12" t="s">
        <v>137</v>
      </c>
      <c r="D92" s="14" t="s">
        <v>102</v>
      </c>
      <c r="E92" s="11" t="s">
        <v>3</v>
      </c>
      <c r="F92" s="11"/>
      <c r="G92" s="8" t="s">
        <v>148</v>
      </c>
    </row>
    <row r="93" spans="1:7" ht="23.45" customHeight="1">
      <c r="A93" s="7">
        <v>90</v>
      </c>
      <c r="B93" s="11">
        <v>592090</v>
      </c>
      <c r="C93" s="9" t="s">
        <v>137</v>
      </c>
      <c r="D93" s="14" t="s">
        <v>103</v>
      </c>
      <c r="E93" s="11" t="s">
        <v>7</v>
      </c>
      <c r="F93" s="11">
        <v>3</v>
      </c>
      <c r="G93" s="19"/>
    </row>
    <row r="94" spans="1:7" ht="23.45" customHeight="1">
      <c r="A94" s="7">
        <v>91</v>
      </c>
      <c r="B94" s="8">
        <v>592091</v>
      </c>
      <c r="C94" s="9" t="s">
        <v>137</v>
      </c>
      <c r="D94" s="14" t="s">
        <v>80</v>
      </c>
      <c r="E94" s="11" t="s">
        <v>3</v>
      </c>
      <c r="F94" s="11"/>
      <c r="G94" s="8" t="s">
        <v>148</v>
      </c>
    </row>
    <row r="95" spans="1:7" ht="23.45" customHeight="1">
      <c r="A95" s="7">
        <v>92</v>
      </c>
      <c r="B95" s="11">
        <v>592092</v>
      </c>
      <c r="C95" s="16" t="s">
        <v>137</v>
      </c>
      <c r="D95" s="17" t="s">
        <v>108</v>
      </c>
      <c r="E95" s="11" t="s">
        <v>4</v>
      </c>
      <c r="F95" s="11">
        <v>3</v>
      </c>
      <c r="G95" s="19"/>
    </row>
    <row r="96" spans="1:7" ht="23.45" customHeight="1">
      <c r="A96" s="7">
        <v>93</v>
      </c>
      <c r="B96" s="11">
        <v>592093</v>
      </c>
      <c r="C96" s="9" t="s">
        <v>137</v>
      </c>
      <c r="D96" s="14" t="s">
        <v>124</v>
      </c>
      <c r="E96" s="11" t="s">
        <v>3</v>
      </c>
      <c r="F96" s="11"/>
      <c r="G96" s="8" t="s">
        <v>148</v>
      </c>
    </row>
    <row r="97" spans="1:7" ht="23.45" customHeight="1">
      <c r="A97" s="7">
        <v>94</v>
      </c>
      <c r="B97" s="8">
        <v>592094</v>
      </c>
      <c r="C97" s="9" t="s">
        <v>137</v>
      </c>
      <c r="D97" s="14" t="s">
        <v>77</v>
      </c>
      <c r="E97" s="11" t="s">
        <v>3</v>
      </c>
      <c r="F97" s="11">
        <v>4</v>
      </c>
      <c r="G97" s="19"/>
    </row>
    <row r="98" spans="1:7" ht="23.45" customHeight="1">
      <c r="A98" s="7">
        <v>95</v>
      </c>
      <c r="B98" s="11">
        <v>592095</v>
      </c>
      <c r="C98" s="9" t="s">
        <v>137</v>
      </c>
      <c r="D98" s="14" t="s">
        <v>133</v>
      </c>
      <c r="E98" s="7" t="s">
        <v>3</v>
      </c>
      <c r="F98" s="7"/>
      <c r="G98" s="8" t="s">
        <v>148</v>
      </c>
    </row>
    <row r="99" spans="1:7" ht="23.45" customHeight="1">
      <c r="A99" s="7">
        <v>96</v>
      </c>
      <c r="B99" s="11">
        <v>592096</v>
      </c>
      <c r="C99" s="9" t="s">
        <v>137</v>
      </c>
      <c r="D99" s="14" t="s">
        <v>114</v>
      </c>
      <c r="E99" s="11"/>
      <c r="F99" s="11"/>
      <c r="G99" s="8" t="s">
        <v>148</v>
      </c>
    </row>
    <row r="100" spans="1:7" ht="23.45" customHeight="1">
      <c r="A100" s="7">
        <v>97</v>
      </c>
      <c r="B100" s="8">
        <v>592097</v>
      </c>
      <c r="C100" s="9" t="s">
        <v>137</v>
      </c>
      <c r="D100" s="14" t="s">
        <v>111</v>
      </c>
      <c r="E100" s="11" t="s">
        <v>6</v>
      </c>
      <c r="F100" s="11">
        <v>2</v>
      </c>
      <c r="G100" s="19"/>
    </row>
    <row r="101" spans="1:7" ht="23.45" customHeight="1">
      <c r="A101" s="7">
        <v>98</v>
      </c>
      <c r="B101" s="11">
        <v>592098</v>
      </c>
      <c r="C101" s="9" t="s">
        <v>137</v>
      </c>
      <c r="D101" s="14" t="s">
        <v>145</v>
      </c>
      <c r="E101" s="11" t="s">
        <v>3</v>
      </c>
      <c r="F101" s="11"/>
      <c r="G101" s="8" t="s">
        <v>148</v>
      </c>
    </row>
    <row r="102" spans="1:7" ht="23.45" customHeight="1">
      <c r="A102" s="7">
        <v>99</v>
      </c>
      <c r="B102" s="11">
        <v>592099</v>
      </c>
      <c r="C102" s="9" t="s">
        <v>137</v>
      </c>
      <c r="D102" s="14" t="s">
        <v>104</v>
      </c>
      <c r="E102" s="11" t="s">
        <v>3</v>
      </c>
      <c r="F102" s="11">
        <v>3</v>
      </c>
      <c r="G102" s="19"/>
    </row>
    <row r="103" spans="1:7" ht="23.45" customHeight="1">
      <c r="A103" s="7">
        <v>100</v>
      </c>
      <c r="B103" s="8">
        <v>592100</v>
      </c>
      <c r="C103" s="9" t="s">
        <v>137</v>
      </c>
      <c r="D103" s="14" t="s">
        <v>109</v>
      </c>
      <c r="E103" s="11" t="s">
        <v>4</v>
      </c>
      <c r="F103" s="11">
        <v>3</v>
      </c>
      <c r="G103" s="19"/>
    </row>
    <row r="104" spans="1:7" ht="23.45" customHeight="1">
      <c r="A104" s="7">
        <v>101</v>
      </c>
      <c r="B104" s="11">
        <v>592101</v>
      </c>
      <c r="C104" s="9" t="s">
        <v>137</v>
      </c>
      <c r="D104" s="14" t="s">
        <v>125</v>
      </c>
      <c r="E104" s="11" t="s">
        <v>3</v>
      </c>
      <c r="F104" s="11">
        <v>3</v>
      </c>
      <c r="G104" s="19"/>
    </row>
    <row r="105" spans="1:7" ht="23.45" customHeight="1">
      <c r="A105" s="7">
        <v>102</v>
      </c>
      <c r="B105" s="11">
        <v>592102</v>
      </c>
      <c r="C105" s="9" t="s">
        <v>137</v>
      </c>
      <c r="D105" s="14" t="s">
        <v>134</v>
      </c>
      <c r="E105" s="11"/>
      <c r="F105" s="11"/>
      <c r="G105" s="8" t="s">
        <v>148</v>
      </c>
    </row>
    <row r="106" spans="1:7" ht="23.45" customHeight="1">
      <c r="A106" s="7">
        <v>103</v>
      </c>
      <c r="B106" s="8">
        <v>592103</v>
      </c>
      <c r="C106" s="9" t="s">
        <v>137</v>
      </c>
      <c r="D106" s="14" t="s">
        <v>120</v>
      </c>
      <c r="E106" s="11" t="s">
        <v>4</v>
      </c>
      <c r="F106" s="11"/>
      <c r="G106" s="8" t="s">
        <v>148</v>
      </c>
    </row>
    <row r="107" spans="1:7" ht="23.45" customHeight="1">
      <c r="A107" s="7">
        <v>104</v>
      </c>
      <c r="B107" s="11">
        <v>592104</v>
      </c>
      <c r="C107" s="9" t="s">
        <v>137</v>
      </c>
      <c r="D107" s="14" t="s">
        <v>127</v>
      </c>
      <c r="E107" s="11" t="s">
        <v>6</v>
      </c>
      <c r="F107" s="11"/>
      <c r="G107" s="8" t="s">
        <v>148</v>
      </c>
    </row>
    <row r="108" spans="1:7" ht="23.45" customHeight="1">
      <c r="A108" s="7">
        <v>105</v>
      </c>
      <c r="B108" s="11">
        <v>592105</v>
      </c>
      <c r="C108" s="9" t="s">
        <v>137</v>
      </c>
      <c r="D108" s="14" t="s">
        <v>81</v>
      </c>
      <c r="E108" s="11" t="s">
        <v>3</v>
      </c>
      <c r="F108" s="11"/>
      <c r="G108" s="8" t="s">
        <v>148</v>
      </c>
    </row>
    <row r="109" spans="1:7" ht="23.45" customHeight="1">
      <c r="A109" s="7">
        <v>106</v>
      </c>
      <c r="B109" s="8">
        <v>592106</v>
      </c>
      <c r="C109" s="9" t="s">
        <v>137</v>
      </c>
      <c r="D109" s="14" t="s">
        <v>82</v>
      </c>
      <c r="E109" s="11" t="s">
        <v>3</v>
      </c>
      <c r="F109" s="11">
        <v>4</v>
      </c>
      <c r="G109" s="19"/>
    </row>
    <row r="110" spans="1:7" ht="23.45" customHeight="1">
      <c r="A110" s="7">
        <v>107</v>
      </c>
      <c r="B110" s="11">
        <v>592107</v>
      </c>
      <c r="C110" s="9" t="s">
        <v>137</v>
      </c>
      <c r="D110" s="14" t="s">
        <v>93</v>
      </c>
      <c r="E110" s="11" t="s">
        <v>3</v>
      </c>
      <c r="F110" s="11">
        <v>3</v>
      </c>
      <c r="G110" s="19"/>
    </row>
    <row r="111" spans="1:7" ht="23.45" customHeight="1">
      <c r="A111" s="7">
        <v>108</v>
      </c>
      <c r="B111" s="11">
        <v>592108</v>
      </c>
      <c r="C111" s="9" t="s">
        <v>137</v>
      </c>
      <c r="D111" s="14" t="s">
        <v>107</v>
      </c>
      <c r="E111" s="11"/>
      <c r="F111" s="11">
        <v>2</v>
      </c>
      <c r="G111" s="19"/>
    </row>
    <row r="112" spans="1:7" ht="23.45" customHeight="1">
      <c r="A112" s="7">
        <v>109</v>
      </c>
      <c r="B112" s="8">
        <v>592109</v>
      </c>
      <c r="C112" s="9" t="s">
        <v>137</v>
      </c>
      <c r="D112" s="14" t="s">
        <v>110</v>
      </c>
      <c r="E112" s="11" t="s">
        <v>4</v>
      </c>
      <c r="F112" s="11"/>
      <c r="G112" s="8" t="s">
        <v>148</v>
      </c>
    </row>
    <row r="113" spans="1:7" ht="23.45" customHeight="1">
      <c r="A113" s="7">
        <v>110</v>
      </c>
      <c r="B113" s="11">
        <v>592110</v>
      </c>
      <c r="C113" s="9" t="s">
        <v>137</v>
      </c>
      <c r="D113" s="14" t="s">
        <v>105</v>
      </c>
      <c r="E113" s="11" t="s">
        <v>3</v>
      </c>
      <c r="F113" s="11"/>
      <c r="G113" s="8" t="s">
        <v>148</v>
      </c>
    </row>
    <row r="114" spans="1:7" ht="23.45" customHeight="1">
      <c r="A114" s="7">
        <v>111</v>
      </c>
      <c r="B114" s="11">
        <v>592111</v>
      </c>
      <c r="C114" s="9" t="s">
        <v>137</v>
      </c>
      <c r="D114" s="14" t="s">
        <v>86</v>
      </c>
      <c r="E114" s="11" t="s">
        <v>4</v>
      </c>
      <c r="F114" s="11">
        <v>4</v>
      </c>
      <c r="G114" s="19"/>
    </row>
    <row r="115" spans="1:7" ht="23.45" customHeight="1">
      <c r="A115" s="7">
        <v>112</v>
      </c>
      <c r="B115" s="8">
        <v>592112</v>
      </c>
      <c r="C115" s="9" t="s">
        <v>137</v>
      </c>
      <c r="D115" s="14" t="s">
        <v>129</v>
      </c>
      <c r="E115" s="11"/>
      <c r="F115" s="11"/>
      <c r="G115" s="8" t="s">
        <v>148</v>
      </c>
    </row>
    <row r="116" spans="1:7" ht="23.45" customHeight="1">
      <c r="A116" s="7">
        <v>113</v>
      </c>
      <c r="B116" s="11">
        <v>592113</v>
      </c>
      <c r="C116" s="9" t="s">
        <v>137</v>
      </c>
      <c r="D116" s="14" t="s">
        <v>96</v>
      </c>
      <c r="E116" s="11"/>
      <c r="F116" s="11">
        <v>3</v>
      </c>
      <c r="G116" s="19"/>
    </row>
    <row r="117" spans="1:7" ht="23.45" customHeight="1">
      <c r="A117" s="7">
        <v>114</v>
      </c>
      <c r="B117" s="11">
        <v>592114</v>
      </c>
      <c r="C117" s="9" t="s">
        <v>137</v>
      </c>
      <c r="D117" s="14" t="s">
        <v>121</v>
      </c>
      <c r="E117" s="11" t="s">
        <v>4</v>
      </c>
      <c r="F117" s="11"/>
      <c r="G117" s="8" t="s">
        <v>148</v>
      </c>
    </row>
    <row r="118" spans="1:7" ht="23.45" customHeight="1">
      <c r="A118" s="7">
        <v>115</v>
      </c>
      <c r="B118" s="8">
        <v>592115</v>
      </c>
      <c r="C118" s="9" t="s">
        <v>137</v>
      </c>
      <c r="D118" s="14" t="s">
        <v>118</v>
      </c>
      <c r="E118" s="11" t="s">
        <v>3</v>
      </c>
      <c r="F118" s="11"/>
      <c r="G118" s="8" t="s">
        <v>148</v>
      </c>
    </row>
    <row r="119" spans="1:7" ht="23.45" customHeight="1">
      <c r="A119" s="7">
        <v>116</v>
      </c>
      <c r="B119" s="11">
        <v>592116</v>
      </c>
      <c r="C119" s="9" t="s">
        <v>137</v>
      </c>
      <c r="D119" s="14" t="s">
        <v>88</v>
      </c>
      <c r="E119" s="11"/>
      <c r="F119" s="11">
        <v>4</v>
      </c>
      <c r="G119" s="19"/>
    </row>
    <row r="120" spans="1:7" ht="23.45" customHeight="1">
      <c r="A120" s="7">
        <v>117</v>
      </c>
      <c r="B120" s="11">
        <v>592117</v>
      </c>
      <c r="C120" s="9" t="s">
        <v>137</v>
      </c>
      <c r="D120" s="14" t="s">
        <v>122</v>
      </c>
      <c r="E120" s="11" t="s">
        <v>4</v>
      </c>
      <c r="F120" s="11"/>
      <c r="G120" s="8" t="s">
        <v>148</v>
      </c>
    </row>
    <row r="121" spans="1:7" ht="23.45" customHeight="1">
      <c r="A121" s="7">
        <v>118</v>
      </c>
      <c r="B121" s="8">
        <v>592118</v>
      </c>
      <c r="C121" s="9" t="s">
        <v>137</v>
      </c>
      <c r="D121" s="14" t="s">
        <v>83</v>
      </c>
      <c r="E121" s="11" t="s">
        <v>3</v>
      </c>
      <c r="F121" s="11">
        <v>4</v>
      </c>
      <c r="G121" s="19"/>
    </row>
    <row r="122" spans="1:7" ht="23.45" customHeight="1">
      <c r="A122" s="7">
        <v>119</v>
      </c>
      <c r="B122" s="11">
        <v>592119</v>
      </c>
      <c r="C122" s="9" t="s">
        <v>137</v>
      </c>
      <c r="D122" s="14" t="s">
        <v>95</v>
      </c>
      <c r="E122" s="11" t="s">
        <v>5</v>
      </c>
      <c r="F122" s="11">
        <v>3</v>
      </c>
      <c r="G122" s="19"/>
    </row>
    <row r="123" spans="1:7" ht="23.45" customHeight="1">
      <c r="A123" s="7">
        <v>120</v>
      </c>
      <c r="B123" s="11">
        <v>592120</v>
      </c>
      <c r="C123" s="9" t="s">
        <v>137</v>
      </c>
      <c r="D123" s="14" t="s">
        <v>126</v>
      </c>
      <c r="E123" s="11" t="s">
        <v>3</v>
      </c>
      <c r="F123" s="11"/>
      <c r="G123" s="8" t="s">
        <v>148</v>
      </c>
    </row>
    <row r="124" spans="1:7" ht="23.45" customHeight="1">
      <c r="A124" s="7">
        <v>121</v>
      </c>
      <c r="B124" s="8">
        <v>592121</v>
      </c>
      <c r="C124" s="9" t="s">
        <v>137</v>
      </c>
      <c r="D124" s="14" t="s">
        <v>106</v>
      </c>
      <c r="E124" s="11" t="s">
        <v>3</v>
      </c>
      <c r="F124" s="11">
        <v>3</v>
      </c>
      <c r="G124" s="19"/>
    </row>
    <row r="125" spans="1:7" ht="23.45" customHeight="1">
      <c r="A125" s="7">
        <v>122</v>
      </c>
      <c r="B125" s="11">
        <v>592122</v>
      </c>
      <c r="C125" s="9" t="s">
        <v>137</v>
      </c>
      <c r="D125" s="14" t="s">
        <v>87</v>
      </c>
      <c r="E125" s="11" t="s">
        <v>4</v>
      </c>
      <c r="F125" s="11">
        <v>4</v>
      </c>
      <c r="G125" s="19"/>
    </row>
    <row r="126" spans="1:7" ht="23.45" customHeight="1">
      <c r="A126" s="7">
        <v>123</v>
      </c>
      <c r="B126" s="11">
        <v>592123</v>
      </c>
      <c r="C126" s="9" t="s">
        <v>137</v>
      </c>
      <c r="D126" s="14" t="s">
        <v>123</v>
      </c>
      <c r="E126" s="11" t="s">
        <v>4</v>
      </c>
      <c r="F126" s="11"/>
      <c r="G126" s="8" t="s">
        <v>148</v>
      </c>
    </row>
    <row r="127" spans="1:7" ht="23.45" customHeight="1">
      <c r="A127" s="7">
        <v>124</v>
      </c>
      <c r="B127" s="8">
        <v>592124</v>
      </c>
      <c r="C127" s="9" t="s">
        <v>137</v>
      </c>
      <c r="D127" s="14" t="s">
        <v>94</v>
      </c>
      <c r="E127" s="11" t="s">
        <v>3</v>
      </c>
      <c r="F127" s="11">
        <v>2</v>
      </c>
      <c r="G127" s="19"/>
    </row>
    <row r="128" spans="1:7" ht="23.45" customHeight="1">
      <c r="A128" s="7">
        <v>125</v>
      </c>
      <c r="B128" s="11">
        <v>592125</v>
      </c>
      <c r="C128" s="9" t="s">
        <v>137</v>
      </c>
      <c r="D128" s="14" t="s">
        <v>130</v>
      </c>
      <c r="E128" s="11" t="s">
        <v>4</v>
      </c>
      <c r="F128" s="11"/>
      <c r="G128" s="8" t="s">
        <v>148</v>
      </c>
    </row>
    <row r="129" spans="1:7" ht="23.45" customHeight="1">
      <c r="A129" s="7">
        <v>126</v>
      </c>
      <c r="B129" s="11">
        <v>592126</v>
      </c>
      <c r="C129" s="9" t="s">
        <v>137</v>
      </c>
      <c r="D129" s="14" t="s">
        <v>119</v>
      </c>
      <c r="E129" s="11" t="s">
        <v>3</v>
      </c>
      <c r="F129" s="11"/>
      <c r="G129" s="8" t="s">
        <v>148</v>
      </c>
    </row>
    <row r="130" spans="1:7" ht="23.45" customHeight="1">
      <c r="A130" s="7">
        <v>127</v>
      </c>
      <c r="B130" s="8">
        <v>592127</v>
      </c>
      <c r="C130" s="9" t="s">
        <v>137</v>
      </c>
      <c r="D130" s="14" t="s">
        <v>131</v>
      </c>
      <c r="E130" s="11" t="s">
        <v>4</v>
      </c>
      <c r="F130" s="11"/>
      <c r="G130" s="8" t="s">
        <v>148</v>
      </c>
    </row>
    <row r="131" spans="1:7" ht="23.45" customHeight="1">
      <c r="A131" s="7">
        <v>128</v>
      </c>
      <c r="B131" s="10">
        <v>592901</v>
      </c>
      <c r="C131" s="9" t="s">
        <v>137</v>
      </c>
      <c r="D131" s="14" t="s">
        <v>112</v>
      </c>
      <c r="E131" s="18" t="s">
        <v>151</v>
      </c>
      <c r="F131" s="18" t="s">
        <v>151</v>
      </c>
      <c r="G131" s="19"/>
    </row>
  </sheetData>
  <mergeCells count="1">
    <mergeCell ref="A2:F2"/>
  </mergeCells>
  <pageMargins left="0.70866141732283472" right="0.70866141732283472" top="0.55118110236220474" bottom="0.35433070866141736" header="0.31496062992125984" footer="0.31496062992125984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V167"/>
  <sheetViews>
    <sheetView tabSelected="1" workbookViewId="0">
      <pane ySplit="1" topLeftCell="A2" activePane="bottomLeft" state="frozen"/>
      <selection pane="bottomLeft" activeCell="M2" sqref="M2"/>
    </sheetView>
  </sheetViews>
  <sheetFormatPr defaultRowHeight="21"/>
  <cols>
    <col min="1" max="1" width="5.7109375" style="82" bestFit="1" customWidth="1"/>
    <col min="2" max="6" width="9.140625" style="82"/>
    <col min="7" max="9" width="0" style="82" hidden="1" customWidth="1"/>
    <col min="10" max="12" width="9.140625" style="82"/>
    <col min="13" max="13" width="14.7109375" style="82" bestFit="1" customWidth="1"/>
    <col min="14" max="21" width="0" style="82" hidden="1" customWidth="1"/>
    <col min="22" max="16384" width="9.140625" style="82"/>
  </cols>
  <sheetData>
    <row r="1" spans="1:22">
      <c r="A1" s="189" t="s">
        <v>802</v>
      </c>
      <c r="B1" s="204" t="s">
        <v>147</v>
      </c>
      <c r="C1" s="204" t="s">
        <v>1</v>
      </c>
      <c r="D1" s="230" t="s">
        <v>150</v>
      </c>
      <c r="E1" s="231"/>
      <c r="F1" s="231"/>
      <c r="G1" s="225" t="s">
        <v>783</v>
      </c>
      <c r="H1" s="225"/>
      <c r="I1" s="7" t="s">
        <v>816</v>
      </c>
      <c r="J1" s="7" t="s">
        <v>785</v>
      </c>
      <c r="K1" s="7" t="s">
        <v>786</v>
      </c>
      <c r="L1" s="7" t="s">
        <v>784</v>
      </c>
      <c r="M1" s="7" t="s">
        <v>801</v>
      </c>
      <c r="N1" s="7" t="s">
        <v>797</v>
      </c>
      <c r="O1" s="7" t="s">
        <v>812</v>
      </c>
      <c r="P1" s="7" t="s">
        <v>788</v>
      </c>
      <c r="Q1" s="7" t="s">
        <v>813</v>
      </c>
      <c r="R1" s="7" t="s">
        <v>789</v>
      </c>
      <c r="S1" s="7" t="s">
        <v>814</v>
      </c>
      <c r="T1" s="7" t="s">
        <v>790</v>
      </c>
      <c r="U1" s="7" t="s">
        <v>815</v>
      </c>
      <c r="V1" s="127"/>
    </row>
    <row r="2" spans="1:22" ht="18" customHeight="1">
      <c r="A2" s="189" t="s">
        <v>803</v>
      </c>
      <c r="B2" s="44">
        <v>1</v>
      </c>
      <c r="C2" s="44">
        <v>572022</v>
      </c>
      <c r="D2" s="45" t="s">
        <v>156</v>
      </c>
      <c r="E2" s="78" t="s">
        <v>398</v>
      </c>
      <c r="F2" s="78" t="s">
        <v>709</v>
      </c>
      <c r="G2" s="225">
        <v>10.35</v>
      </c>
      <c r="H2" s="225"/>
      <c r="I2" s="7" t="str">
        <f>IF(G2&lt;7.14,"ดีมาก",IF(G2&lt;8.18,"ดี",IF(G2&lt;10.29,"ปานกลาง",IF(G2&lt;11.33,"ต่ำ","ต่ำมาก"))))</f>
        <v>ต่ำ</v>
      </c>
      <c r="J2" s="205">
        <v>35</v>
      </c>
      <c r="K2" s="205">
        <v>143</v>
      </c>
      <c r="L2" s="206">
        <f>J2/(K2/100)^2</f>
        <v>17.115751381485648</v>
      </c>
      <c r="M2" s="7" t="str">
        <f>IF(L2&gt;22.28,"สูงกว่ามาตรฐาน",IF(L2&gt;15.25,"มาตรฐาน","ต่ำกว่ามาตรฐาน"))</f>
        <v>มาตรฐาน</v>
      </c>
      <c r="N2" s="205">
        <v>3</v>
      </c>
      <c r="O2" s="205"/>
      <c r="P2" s="189">
        <v>142</v>
      </c>
      <c r="Q2" s="189"/>
      <c r="R2" s="189">
        <v>20</v>
      </c>
      <c r="S2" s="189"/>
      <c r="T2" s="189">
        <v>13.25</v>
      </c>
      <c r="U2" s="189"/>
    </row>
    <row r="3" spans="1:22" ht="18" customHeight="1">
      <c r="A3" s="189" t="s">
        <v>803</v>
      </c>
      <c r="B3" s="44">
        <v>2</v>
      </c>
      <c r="C3" s="44">
        <v>572024</v>
      </c>
      <c r="D3" s="45" t="s">
        <v>156</v>
      </c>
      <c r="E3" s="78" t="s">
        <v>739</v>
      </c>
      <c r="F3" s="78" t="s">
        <v>710</v>
      </c>
      <c r="G3" s="225">
        <v>11.44</v>
      </c>
      <c r="H3" s="225"/>
      <c r="I3" s="7" t="str">
        <f t="shared" ref="I3:I23" si="0">IF(G3&lt;7.14,"ดีมาก",IF(G3&lt;8.18,"ดี",IF(G3&lt;10.29,"ปานกลาง",IF(G3&lt;11.33,"ต่ำ","ต่ำมาก"))))</f>
        <v>ต่ำมาก</v>
      </c>
      <c r="J3" s="205">
        <v>26</v>
      </c>
      <c r="K3" s="205">
        <v>141</v>
      </c>
      <c r="L3" s="206">
        <f t="shared" ref="L3:L41" si="1">J3/(K3/100)^2</f>
        <v>13.077812987274283</v>
      </c>
      <c r="M3" s="7" t="str">
        <f>IF(L3&gt;22.28,"สูงกว่ามาตรฐาน",IF(L3&gt;15.25,"มาตรฐาน","ต่ำกว่ามาตรฐาน"))</f>
        <v>ต่ำกว่ามาตรฐาน</v>
      </c>
      <c r="N3" s="205">
        <v>-10</v>
      </c>
      <c r="O3" s="205"/>
      <c r="P3" s="189">
        <v>125</v>
      </c>
      <c r="Q3" s="189"/>
      <c r="R3" s="189">
        <v>30</v>
      </c>
      <c r="S3" s="189"/>
      <c r="T3" s="189">
        <v>13.25</v>
      </c>
      <c r="U3" s="189"/>
    </row>
    <row r="4" spans="1:22" ht="18" customHeight="1">
      <c r="A4" s="189" t="s">
        <v>803</v>
      </c>
      <c r="B4" s="44">
        <v>3</v>
      </c>
      <c r="C4" s="44">
        <v>572037</v>
      </c>
      <c r="D4" s="45" t="s">
        <v>156</v>
      </c>
      <c r="E4" s="78" t="s">
        <v>740</v>
      </c>
      <c r="F4" s="78" t="s">
        <v>711</v>
      </c>
      <c r="G4" s="225">
        <v>11.21</v>
      </c>
      <c r="H4" s="225"/>
      <c r="I4" s="7" t="str">
        <f t="shared" si="0"/>
        <v>ต่ำ</v>
      </c>
      <c r="J4" s="205">
        <v>50</v>
      </c>
      <c r="K4" s="205">
        <v>147</v>
      </c>
      <c r="L4" s="206">
        <f t="shared" si="1"/>
        <v>23.138507103521682</v>
      </c>
      <c r="M4" s="7" t="str">
        <f t="shared" ref="M4:M23" si="2">IF(L4&gt;22.28,"สูงกว่ามาตรฐาน",IF(L4&gt;15.25,"มาตรฐาน","ต่ำกว่ามาตรฐาน"))</f>
        <v>สูงกว่ามาตรฐาน</v>
      </c>
      <c r="N4" s="205">
        <v>-1</v>
      </c>
      <c r="O4" s="205"/>
      <c r="P4" s="189">
        <v>120</v>
      </c>
      <c r="Q4" s="189"/>
      <c r="R4" s="189">
        <v>27</v>
      </c>
      <c r="S4" s="189"/>
      <c r="T4" s="189">
        <v>13.9</v>
      </c>
      <c r="U4" s="189"/>
    </row>
    <row r="5" spans="1:22" ht="18" customHeight="1">
      <c r="A5" s="189" t="s">
        <v>803</v>
      </c>
      <c r="B5" s="44">
        <v>4</v>
      </c>
      <c r="C5" s="44">
        <v>572039</v>
      </c>
      <c r="D5" s="45" t="s">
        <v>156</v>
      </c>
      <c r="E5" s="73" t="s">
        <v>741</v>
      </c>
      <c r="F5" s="73" t="s">
        <v>712</v>
      </c>
      <c r="G5" s="225">
        <v>13.14</v>
      </c>
      <c r="H5" s="225"/>
      <c r="I5" s="7" t="str">
        <f t="shared" si="0"/>
        <v>ต่ำมาก</v>
      </c>
      <c r="J5" s="205">
        <v>44</v>
      </c>
      <c r="K5" s="205">
        <v>139</v>
      </c>
      <c r="L5" s="206">
        <f t="shared" si="1"/>
        <v>22.773148387764611</v>
      </c>
      <c r="M5" s="7" t="str">
        <f t="shared" si="2"/>
        <v>สูงกว่ามาตรฐาน</v>
      </c>
      <c r="N5" s="205">
        <v>8</v>
      </c>
      <c r="O5" s="205"/>
      <c r="P5" s="189">
        <v>102</v>
      </c>
      <c r="Q5" s="189"/>
      <c r="R5" s="189">
        <v>0</v>
      </c>
      <c r="S5" s="189"/>
      <c r="T5" s="189"/>
      <c r="U5" s="189"/>
    </row>
    <row r="6" spans="1:22" ht="18" customHeight="1">
      <c r="A6" s="189" t="s">
        <v>803</v>
      </c>
      <c r="B6" s="44">
        <v>5</v>
      </c>
      <c r="C6" s="44">
        <v>572045</v>
      </c>
      <c r="D6" s="45" t="s">
        <v>156</v>
      </c>
      <c r="E6" s="78" t="s">
        <v>162</v>
      </c>
      <c r="F6" s="78" t="s">
        <v>713</v>
      </c>
      <c r="G6" s="225">
        <v>8.8800000000000008</v>
      </c>
      <c r="H6" s="225"/>
      <c r="I6" s="7" t="str">
        <f t="shared" si="0"/>
        <v>ปานกลาง</v>
      </c>
      <c r="J6" s="205">
        <v>47.5</v>
      </c>
      <c r="K6" s="205">
        <v>156</v>
      </c>
      <c r="L6" s="206">
        <f t="shared" si="1"/>
        <v>19.518408941485863</v>
      </c>
      <c r="M6" s="7" t="str">
        <f t="shared" si="2"/>
        <v>มาตรฐาน</v>
      </c>
      <c r="N6" s="205">
        <v>-7</v>
      </c>
      <c r="O6" s="205"/>
      <c r="P6" s="189">
        <v>130</v>
      </c>
      <c r="Q6" s="189"/>
      <c r="R6" s="189">
        <v>20</v>
      </c>
      <c r="S6" s="189"/>
      <c r="T6" s="189">
        <v>12.73</v>
      </c>
      <c r="U6" s="189"/>
    </row>
    <row r="7" spans="1:22" ht="18" customHeight="1">
      <c r="A7" s="189" t="s">
        <v>803</v>
      </c>
      <c r="B7" s="44">
        <v>6</v>
      </c>
      <c r="C7" s="44">
        <v>572046</v>
      </c>
      <c r="D7" s="45" t="s">
        <v>156</v>
      </c>
      <c r="E7" s="78" t="s">
        <v>162</v>
      </c>
      <c r="F7" s="78" t="s">
        <v>714</v>
      </c>
      <c r="G7" s="225"/>
      <c r="H7" s="225"/>
      <c r="I7" s="7" t="str">
        <f t="shared" si="0"/>
        <v>ดีมาก</v>
      </c>
      <c r="J7" s="205">
        <v>23</v>
      </c>
      <c r="K7" s="205">
        <v>141</v>
      </c>
      <c r="L7" s="206">
        <f t="shared" si="1"/>
        <v>11.568834565665712</v>
      </c>
      <c r="M7" s="7" t="str">
        <f t="shared" si="2"/>
        <v>ต่ำกว่ามาตรฐาน</v>
      </c>
      <c r="N7" s="205">
        <v>-3</v>
      </c>
      <c r="O7" s="205"/>
      <c r="P7" s="189"/>
      <c r="Q7" s="189"/>
      <c r="R7" s="189">
        <v>23</v>
      </c>
      <c r="S7" s="189"/>
      <c r="T7" s="189">
        <v>13.75</v>
      </c>
      <c r="U7" s="189"/>
    </row>
    <row r="8" spans="1:22" ht="18" customHeight="1">
      <c r="A8" s="189" t="s">
        <v>803</v>
      </c>
      <c r="B8" s="44">
        <v>7</v>
      </c>
      <c r="C8" s="44">
        <v>572049</v>
      </c>
      <c r="D8" s="45" t="s">
        <v>156</v>
      </c>
      <c r="E8" s="78" t="s">
        <v>319</v>
      </c>
      <c r="F8" s="78" t="s">
        <v>715</v>
      </c>
      <c r="G8" s="225">
        <v>9.11</v>
      </c>
      <c r="H8" s="225"/>
      <c r="I8" s="7" t="str">
        <f t="shared" si="0"/>
        <v>ปานกลาง</v>
      </c>
      <c r="J8" s="205">
        <v>29</v>
      </c>
      <c r="K8" s="205">
        <v>135</v>
      </c>
      <c r="L8" s="206">
        <f t="shared" si="1"/>
        <v>15.912208504801095</v>
      </c>
      <c r="M8" s="7" t="str">
        <f t="shared" si="2"/>
        <v>มาตรฐาน</v>
      </c>
      <c r="N8" s="205">
        <v>13</v>
      </c>
      <c r="O8" s="205"/>
      <c r="P8" s="189">
        <v>155</v>
      </c>
      <c r="Q8" s="189"/>
      <c r="R8" s="189">
        <v>23</v>
      </c>
      <c r="S8" s="189"/>
      <c r="T8" s="189">
        <v>11.41</v>
      </c>
      <c r="U8" s="189"/>
    </row>
    <row r="9" spans="1:22" ht="18" customHeight="1">
      <c r="A9" s="189" t="s">
        <v>803</v>
      </c>
      <c r="B9" s="44">
        <v>8</v>
      </c>
      <c r="C9" s="44">
        <v>572055</v>
      </c>
      <c r="D9" s="45" t="s">
        <v>156</v>
      </c>
      <c r="E9" s="190" t="s">
        <v>742</v>
      </c>
      <c r="F9" s="190" t="s">
        <v>716</v>
      </c>
      <c r="G9" s="225">
        <v>10.11</v>
      </c>
      <c r="H9" s="225"/>
      <c r="I9" s="7" t="str">
        <f t="shared" si="0"/>
        <v>ปานกลาง</v>
      </c>
      <c r="J9" s="205">
        <v>34</v>
      </c>
      <c r="K9" s="205">
        <v>145</v>
      </c>
      <c r="L9" s="206">
        <f t="shared" si="1"/>
        <v>16.171224732461354</v>
      </c>
      <c r="M9" s="7" t="str">
        <f t="shared" si="2"/>
        <v>มาตรฐาน</v>
      </c>
      <c r="N9" s="205">
        <v>4</v>
      </c>
      <c r="O9" s="205"/>
      <c r="P9" s="189">
        <v>152</v>
      </c>
      <c r="Q9" s="189"/>
      <c r="R9" s="189">
        <v>25</v>
      </c>
      <c r="S9" s="189"/>
      <c r="T9" s="189">
        <v>16.059999999999999</v>
      </c>
      <c r="U9" s="189"/>
    </row>
    <row r="10" spans="1:22" ht="18" customHeight="1">
      <c r="A10" s="189" t="s">
        <v>803</v>
      </c>
      <c r="B10" s="44">
        <v>9</v>
      </c>
      <c r="C10" s="44">
        <v>572062</v>
      </c>
      <c r="D10" s="45" t="s">
        <v>156</v>
      </c>
      <c r="E10" s="78" t="s">
        <v>743</v>
      </c>
      <c r="F10" s="78" t="s">
        <v>661</v>
      </c>
      <c r="G10" s="225">
        <v>8.73</v>
      </c>
      <c r="H10" s="225"/>
      <c r="I10" s="7" t="str">
        <f t="shared" si="0"/>
        <v>ปานกลาง</v>
      </c>
      <c r="J10" s="205">
        <v>29</v>
      </c>
      <c r="K10" s="205">
        <v>143</v>
      </c>
      <c r="L10" s="206">
        <f t="shared" si="1"/>
        <v>14.181622573230968</v>
      </c>
      <c r="M10" s="7" t="str">
        <f t="shared" si="2"/>
        <v>ต่ำกว่ามาตรฐาน</v>
      </c>
      <c r="N10" s="205">
        <v>-3</v>
      </c>
      <c r="O10" s="205"/>
      <c r="P10" s="189">
        <v>140</v>
      </c>
      <c r="Q10" s="189"/>
      <c r="R10" s="189">
        <v>26</v>
      </c>
      <c r="S10" s="189"/>
      <c r="T10" s="189">
        <v>12.45</v>
      </c>
      <c r="U10" s="189"/>
    </row>
    <row r="11" spans="1:22" ht="18" customHeight="1">
      <c r="A11" s="189" t="s">
        <v>803</v>
      </c>
      <c r="B11" s="44">
        <v>10</v>
      </c>
      <c r="C11" s="44">
        <v>572063</v>
      </c>
      <c r="D11" s="45" t="s">
        <v>156</v>
      </c>
      <c r="E11" s="78" t="s">
        <v>744</v>
      </c>
      <c r="F11" s="78" t="s">
        <v>660</v>
      </c>
      <c r="G11" s="226">
        <v>8.9</v>
      </c>
      <c r="H11" s="226"/>
      <c r="I11" s="7" t="str">
        <f t="shared" si="0"/>
        <v>ปานกลาง</v>
      </c>
      <c r="J11" s="205">
        <v>27</v>
      </c>
      <c r="K11" s="205">
        <v>141</v>
      </c>
      <c r="L11" s="206">
        <f t="shared" si="1"/>
        <v>13.58080579447714</v>
      </c>
      <c r="M11" s="7" t="str">
        <f t="shared" si="2"/>
        <v>ต่ำกว่ามาตรฐาน</v>
      </c>
      <c r="N11" s="205"/>
      <c r="O11" s="205"/>
      <c r="P11" s="189">
        <v>145</v>
      </c>
      <c r="Q11" s="189"/>
      <c r="R11" s="189">
        <v>18</v>
      </c>
      <c r="S11" s="189"/>
      <c r="T11" s="189">
        <v>13.29</v>
      </c>
      <c r="U11" s="189"/>
    </row>
    <row r="12" spans="1:22" ht="18" customHeight="1">
      <c r="A12" s="189" t="s">
        <v>803</v>
      </c>
      <c r="B12" s="44">
        <v>11</v>
      </c>
      <c r="C12" s="44">
        <v>572067</v>
      </c>
      <c r="D12" s="45" t="s">
        <v>156</v>
      </c>
      <c r="E12" s="78" t="s">
        <v>745</v>
      </c>
      <c r="F12" s="78" t="s">
        <v>717</v>
      </c>
      <c r="G12" s="225">
        <v>11.23</v>
      </c>
      <c r="H12" s="225"/>
      <c r="I12" s="7" t="str">
        <f t="shared" si="0"/>
        <v>ต่ำ</v>
      </c>
      <c r="J12" s="205">
        <v>27</v>
      </c>
      <c r="K12" s="205">
        <v>135</v>
      </c>
      <c r="L12" s="206">
        <f t="shared" si="1"/>
        <v>14.814814814814813</v>
      </c>
      <c r="M12" s="7" t="str">
        <f t="shared" si="2"/>
        <v>ต่ำกว่ามาตรฐาน</v>
      </c>
      <c r="N12" s="205">
        <v>14</v>
      </c>
      <c r="O12" s="205"/>
      <c r="P12" s="189">
        <v>126</v>
      </c>
      <c r="Q12" s="189"/>
      <c r="R12" s="189">
        <v>24</v>
      </c>
      <c r="S12" s="189"/>
      <c r="T12" s="189">
        <v>16</v>
      </c>
      <c r="U12" s="189"/>
    </row>
    <row r="13" spans="1:22" ht="18" customHeight="1">
      <c r="A13" s="189" t="s">
        <v>803</v>
      </c>
      <c r="B13" s="44">
        <v>12</v>
      </c>
      <c r="C13" s="44">
        <v>572072</v>
      </c>
      <c r="D13" s="45" t="s">
        <v>156</v>
      </c>
      <c r="E13" s="78" t="s">
        <v>746</v>
      </c>
      <c r="F13" s="78" t="s">
        <v>718</v>
      </c>
      <c r="G13" s="225">
        <v>8.1199999999999992</v>
      </c>
      <c r="H13" s="225"/>
      <c r="I13" s="7" t="str">
        <f t="shared" si="0"/>
        <v>ดี</v>
      </c>
      <c r="J13" s="205">
        <v>29</v>
      </c>
      <c r="K13" s="205">
        <v>136</v>
      </c>
      <c r="L13" s="206">
        <f t="shared" si="1"/>
        <v>15.679065743944633</v>
      </c>
      <c r="M13" s="7" t="str">
        <f t="shared" si="2"/>
        <v>มาตรฐาน</v>
      </c>
      <c r="N13" s="205">
        <v>10</v>
      </c>
      <c r="O13" s="205"/>
      <c r="P13" s="189">
        <v>175</v>
      </c>
      <c r="Q13" s="189"/>
      <c r="R13" s="189">
        <v>28</v>
      </c>
      <c r="S13" s="189"/>
      <c r="T13" s="189">
        <v>11.98</v>
      </c>
      <c r="U13" s="189"/>
    </row>
    <row r="14" spans="1:22" ht="18" customHeight="1">
      <c r="A14" s="189" t="s">
        <v>803</v>
      </c>
      <c r="B14" s="44">
        <v>13</v>
      </c>
      <c r="C14" s="44">
        <v>572075</v>
      </c>
      <c r="D14" s="45" t="s">
        <v>156</v>
      </c>
      <c r="E14" s="78" t="s">
        <v>242</v>
      </c>
      <c r="F14" s="78" t="s">
        <v>719</v>
      </c>
      <c r="G14" s="225">
        <v>11.81</v>
      </c>
      <c r="H14" s="225"/>
      <c r="I14" s="7" t="str">
        <f t="shared" si="0"/>
        <v>ต่ำมาก</v>
      </c>
      <c r="J14" s="205">
        <v>47</v>
      </c>
      <c r="K14" s="205">
        <v>141</v>
      </c>
      <c r="L14" s="206">
        <f t="shared" si="1"/>
        <v>23.640661938534283</v>
      </c>
      <c r="M14" s="7" t="str">
        <f t="shared" si="2"/>
        <v>สูงกว่ามาตรฐาน</v>
      </c>
      <c r="N14" s="205">
        <v>1</v>
      </c>
      <c r="O14" s="205"/>
      <c r="P14" s="189">
        <v>125</v>
      </c>
      <c r="Q14" s="189"/>
      <c r="R14" s="189">
        <v>6</v>
      </c>
      <c r="S14" s="189"/>
      <c r="T14" s="189">
        <v>16.18</v>
      </c>
      <c r="U14" s="189"/>
    </row>
    <row r="15" spans="1:22" ht="18" customHeight="1">
      <c r="A15" s="189" t="s">
        <v>803</v>
      </c>
      <c r="B15" s="44">
        <v>14</v>
      </c>
      <c r="C15" s="44">
        <v>572077</v>
      </c>
      <c r="D15" s="45" t="s">
        <v>156</v>
      </c>
      <c r="E15" s="106" t="s">
        <v>747</v>
      </c>
      <c r="F15" s="106" t="s">
        <v>720</v>
      </c>
      <c r="G15" s="225">
        <v>8.7200000000000006</v>
      </c>
      <c r="H15" s="225"/>
      <c r="I15" s="7" t="str">
        <f t="shared" si="0"/>
        <v>ปานกลาง</v>
      </c>
      <c r="J15" s="205">
        <v>33.5</v>
      </c>
      <c r="K15" s="205">
        <v>143</v>
      </c>
      <c r="L15" s="206">
        <f t="shared" si="1"/>
        <v>16.38221917942198</v>
      </c>
      <c r="M15" s="7" t="str">
        <f t="shared" si="2"/>
        <v>มาตรฐาน</v>
      </c>
      <c r="N15" s="205">
        <v>2</v>
      </c>
      <c r="O15" s="205"/>
      <c r="P15" s="189">
        <v>145</v>
      </c>
      <c r="Q15" s="189"/>
      <c r="R15" s="189"/>
      <c r="S15" s="189"/>
      <c r="T15" s="189">
        <v>14.88</v>
      </c>
      <c r="U15" s="189"/>
    </row>
    <row r="16" spans="1:22" ht="18" customHeight="1">
      <c r="A16" s="189" t="s">
        <v>803</v>
      </c>
      <c r="B16" s="44">
        <v>15</v>
      </c>
      <c r="C16" s="44">
        <v>572501</v>
      </c>
      <c r="D16" s="45" t="s">
        <v>156</v>
      </c>
      <c r="E16" s="106" t="s">
        <v>371</v>
      </c>
      <c r="F16" s="106" t="s">
        <v>721</v>
      </c>
      <c r="G16" s="225">
        <v>18.22</v>
      </c>
      <c r="H16" s="225"/>
      <c r="I16" s="7" t="str">
        <f t="shared" si="0"/>
        <v>ต่ำมาก</v>
      </c>
      <c r="J16" s="205">
        <v>50</v>
      </c>
      <c r="K16" s="205">
        <v>150</v>
      </c>
      <c r="L16" s="206">
        <f t="shared" si="1"/>
        <v>22.222222222222221</v>
      </c>
      <c r="M16" s="7" t="str">
        <f t="shared" si="2"/>
        <v>มาตรฐาน</v>
      </c>
      <c r="N16" s="205">
        <v>-10</v>
      </c>
      <c r="O16" s="205"/>
      <c r="P16" s="189">
        <v>123</v>
      </c>
      <c r="Q16" s="189"/>
      <c r="R16" s="189">
        <v>24</v>
      </c>
      <c r="S16" s="189"/>
      <c r="T16" s="189">
        <v>15.25</v>
      </c>
      <c r="U16" s="189"/>
    </row>
    <row r="17" spans="1:21" ht="18" customHeight="1">
      <c r="A17" s="189" t="s">
        <v>803</v>
      </c>
      <c r="B17" s="44">
        <v>16</v>
      </c>
      <c r="C17" s="44">
        <v>572503</v>
      </c>
      <c r="D17" s="45" t="s">
        <v>156</v>
      </c>
      <c r="E17" s="106" t="s">
        <v>748</v>
      </c>
      <c r="F17" s="106" t="s">
        <v>722</v>
      </c>
      <c r="G17" s="225">
        <v>10.18</v>
      </c>
      <c r="H17" s="225"/>
      <c r="I17" s="7" t="str">
        <f t="shared" si="0"/>
        <v>ปานกลาง</v>
      </c>
      <c r="J17" s="205">
        <v>31.5</v>
      </c>
      <c r="K17" s="205">
        <v>144</v>
      </c>
      <c r="L17" s="206">
        <f t="shared" si="1"/>
        <v>15.190972222222223</v>
      </c>
      <c r="M17" s="7" t="str">
        <f t="shared" si="2"/>
        <v>ต่ำกว่ามาตรฐาน</v>
      </c>
      <c r="N17" s="205">
        <v>3</v>
      </c>
      <c r="O17" s="205"/>
      <c r="P17" s="189">
        <v>105</v>
      </c>
      <c r="Q17" s="189"/>
      <c r="R17" s="189">
        <v>19</v>
      </c>
      <c r="S17" s="189"/>
      <c r="T17" s="189">
        <v>13.3</v>
      </c>
      <c r="U17" s="189"/>
    </row>
    <row r="18" spans="1:21" ht="18" customHeight="1">
      <c r="A18" s="189" t="s">
        <v>803</v>
      </c>
      <c r="B18" s="44">
        <v>17</v>
      </c>
      <c r="C18" s="44">
        <v>572504</v>
      </c>
      <c r="D18" s="45" t="s">
        <v>156</v>
      </c>
      <c r="E18" s="106" t="s">
        <v>749</v>
      </c>
      <c r="F18" s="106" t="s">
        <v>666</v>
      </c>
      <c r="G18" s="225">
        <v>9.76</v>
      </c>
      <c r="H18" s="225"/>
      <c r="I18" s="7" t="str">
        <f t="shared" si="0"/>
        <v>ปานกลาง</v>
      </c>
      <c r="J18" s="205">
        <v>39</v>
      </c>
      <c r="K18" s="205">
        <v>132</v>
      </c>
      <c r="L18" s="206">
        <f t="shared" si="1"/>
        <v>22.382920110192835</v>
      </c>
      <c r="M18" s="7" t="str">
        <f t="shared" si="2"/>
        <v>สูงกว่ามาตรฐาน</v>
      </c>
      <c r="N18" s="205">
        <v>6</v>
      </c>
      <c r="O18" s="205"/>
      <c r="P18" s="189">
        <v>120</v>
      </c>
      <c r="Q18" s="189"/>
      <c r="R18" s="189">
        <v>20</v>
      </c>
      <c r="S18" s="189"/>
      <c r="T18" s="189">
        <v>13.88</v>
      </c>
      <c r="U18" s="189"/>
    </row>
    <row r="19" spans="1:21" ht="18" customHeight="1">
      <c r="A19" s="189" t="s">
        <v>803</v>
      </c>
      <c r="B19" s="44">
        <v>18</v>
      </c>
      <c r="C19" s="44">
        <v>572508</v>
      </c>
      <c r="D19" s="45" t="s">
        <v>156</v>
      </c>
      <c r="E19" s="78" t="s">
        <v>376</v>
      </c>
      <c r="F19" s="78" t="s">
        <v>723</v>
      </c>
      <c r="G19" s="225">
        <v>11.51</v>
      </c>
      <c r="H19" s="225"/>
      <c r="I19" s="7" t="str">
        <f t="shared" si="0"/>
        <v>ต่ำมาก</v>
      </c>
      <c r="J19" s="205">
        <v>52</v>
      </c>
      <c r="K19" s="205">
        <v>144</v>
      </c>
      <c r="L19" s="206">
        <f t="shared" si="1"/>
        <v>25.077160493827162</v>
      </c>
      <c r="M19" s="7" t="str">
        <f t="shared" si="2"/>
        <v>สูงกว่ามาตรฐาน</v>
      </c>
      <c r="N19" s="205">
        <v>8</v>
      </c>
      <c r="O19" s="205"/>
      <c r="P19" s="189">
        <v>125</v>
      </c>
      <c r="Q19" s="189"/>
      <c r="R19" s="189">
        <v>20</v>
      </c>
      <c r="S19" s="189"/>
      <c r="T19" s="189">
        <v>12.82</v>
      </c>
      <c r="U19" s="189"/>
    </row>
    <row r="20" spans="1:21" ht="18" customHeight="1">
      <c r="A20" s="189" t="s">
        <v>803</v>
      </c>
      <c r="B20" s="44">
        <v>19</v>
      </c>
      <c r="C20" s="44">
        <v>572510</v>
      </c>
      <c r="D20" s="45" t="s">
        <v>156</v>
      </c>
      <c r="E20" s="106" t="s">
        <v>750</v>
      </c>
      <c r="F20" s="106" t="s">
        <v>158</v>
      </c>
      <c r="G20" s="225">
        <v>9.2100000000000009</v>
      </c>
      <c r="H20" s="225"/>
      <c r="I20" s="7" t="str">
        <f t="shared" si="0"/>
        <v>ปานกลาง</v>
      </c>
      <c r="J20" s="205">
        <v>27.5</v>
      </c>
      <c r="K20" s="205">
        <v>138</v>
      </c>
      <c r="L20" s="206">
        <f t="shared" si="1"/>
        <v>14.440243646292798</v>
      </c>
      <c r="M20" s="7" t="str">
        <f t="shared" si="2"/>
        <v>ต่ำกว่ามาตรฐาน</v>
      </c>
      <c r="N20" s="205">
        <v>-4</v>
      </c>
      <c r="O20" s="205"/>
      <c r="P20" s="189">
        <v>138</v>
      </c>
      <c r="Q20" s="189"/>
      <c r="R20" s="189">
        <v>20</v>
      </c>
      <c r="S20" s="189"/>
      <c r="T20" s="189">
        <v>12.45</v>
      </c>
      <c r="U20" s="189"/>
    </row>
    <row r="21" spans="1:21" ht="18" customHeight="1">
      <c r="A21" s="189" t="s">
        <v>803</v>
      </c>
      <c r="B21" s="44">
        <v>20</v>
      </c>
      <c r="C21" s="44">
        <v>572529</v>
      </c>
      <c r="D21" s="45" t="s">
        <v>156</v>
      </c>
      <c r="E21" s="106" t="s">
        <v>290</v>
      </c>
      <c r="F21" s="106" t="s">
        <v>724</v>
      </c>
      <c r="G21" s="225">
        <v>9.41</v>
      </c>
      <c r="H21" s="225"/>
      <c r="I21" s="7" t="str">
        <f t="shared" si="0"/>
        <v>ปานกลาง</v>
      </c>
      <c r="J21" s="205">
        <v>36.5</v>
      </c>
      <c r="K21" s="205">
        <v>135</v>
      </c>
      <c r="L21" s="206">
        <f t="shared" si="1"/>
        <v>20.027434842249654</v>
      </c>
      <c r="M21" s="7" t="str">
        <f t="shared" si="2"/>
        <v>มาตรฐาน</v>
      </c>
      <c r="N21" s="205">
        <v>-3</v>
      </c>
      <c r="O21" s="205"/>
      <c r="P21" s="189">
        <v>115</v>
      </c>
      <c r="Q21" s="189"/>
      <c r="R21" s="189">
        <v>14</v>
      </c>
      <c r="S21" s="189"/>
      <c r="T21" s="189">
        <v>12.15</v>
      </c>
      <c r="U21" s="189"/>
    </row>
    <row r="22" spans="1:21" ht="18" customHeight="1">
      <c r="A22" s="189" t="s">
        <v>803</v>
      </c>
      <c r="B22" s="44">
        <v>21</v>
      </c>
      <c r="C22" s="44">
        <v>572532</v>
      </c>
      <c r="D22" s="45" t="s">
        <v>156</v>
      </c>
      <c r="E22" s="78" t="s">
        <v>751</v>
      </c>
      <c r="F22" s="78" t="s">
        <v>725</v>
      </c>
      <c r="G22" s="225">
        <v>8.86</v>
      </c>
      <c r="H22" s="225"/>
      <c r="I22" s="7" t="str">
        <f t="shared" si="0"/>
        <v>ปานกลาง</v>
      </c>
      <c r="J22" s="205">
        <v>39</v>
      </c>
      <c r="K22" s="205">
        <v>148</v>
      </c>
      <c r="L22" s="206">
        <f t="shared" si="1"/>
        <v>17.804967129291455</v>
      </c>
      <c r="M22" s="7" t="str">
        <f t="shared" si="2"/>
        <v>มาตรฐาน</v>
      </c>
      <c r="N22" s="205">
        <v>-4</v>
      </c>
      <c r="O22" s="205"/>
      <c r="P22" s="189">
        <v>150</v>
      </c>
      <c r="Q22" s="189"/>
      <c r="R22" s="189">
        <v>27</v>
      </c>
      <c r="S22" s="189"/>
      <c r="T22" s="189">
        <v>12.15</v>
      </c>
      <c r="U22" s="189"/>
    </row>
    <row r="23" spans="1:21" ht="18" customHeight="1">
      <c r="A23" s="189" t="s">
        <v>803</v>
      </c>
      <c r="B23" s="44">
        <v>22</v>
      </c>
      <c r="C23" s="44">
        <v>572533</v>
      </c>
      <c r="D23" s="45" t="s">
        <v>156</v>
      </c>
      <c r="E23" s="78" t="s">
        <v>752</v>
      </c>
      <c r="F23" s="78" t="s">
        <v>726</v>
      </c>
      <c r="G23" s="225">
        <v>9.76</v>
      </c>
      <c r="H23" s="225"/>
      <c r="I23" s="7" t="str">
        <f t="shared" si="0"/>
        <v>ปานกลาง</v>
      </c>
      <c r="J23" s="205">
        <v>37</v>
      </c>
      <c r="K23" s="205">
        <v>142</v>
      </c>
      <c r="L23" s="206">
        <f t="shared" si="1"/>
        <v>18.349533822654237</v>
      </c>
      <c r="M23" s="7" t="str">
        <f t="shared" si="2"/>
        <v>มาตรฐาน</v>
      </c>
      <c r="N23" s="205">
        <v>-4</v>
      </c>
      <c r="O23" s="205"/>
      <c r="P23" s="189">
        <v>130</v>
      </c>
      <c r="Q23" s="189"/>
      <c r="R23" s="189">
        <v>18</v>
      </c>
      <c r="S23" s="189"/>
      <c r="T23" s="189">
        <v>13.91</v>
      </c>
      <c r="U23" s="189"/>
    </row>
    <row r="24" spans="1:21" ht="18" customHeight="1">
      <c r="A24" s="189" t="s">
        <v>803</v>
      </c>
      <c r="B24" s="44">
        <v>23</v>
      </c>
      <c r="C24" s="44">
        <v>572097</v>
      </c>
      <c r="D24" s="45" t="s">
        <v>157</v>
      </c>
      <c r="E24" s="78" t="s">
        <v>753</v>
      </c>
      <c r="F24" s="78" t="s">
        <v>727</v>
      </c>
      <c r="G24" s="225">
        <v>10.82</v>
      </c>
      <c r="H24" s="225"/>
      <c r="I24" s="7" t="str">
        <f>IF(G2&lt;7.5,"ดีมาก",IF(G2&lt;8.7,"ดี",IF(G2&lt;11.11,"ปานกลาง",IF(G2&lt;12.31,"ต่ำ","ต่ำมาก"))))</f>
        <v>ปานกลาง</v>
      </c>
      <c r="J24" s="205">
        <v>30.5</v>
      </c>
      <c r="K24" s="205">
        <v>140</v>
      </c>
      <c r="L24" s="206">
        <f t="shared" si="1"/>
        <v>15.56122448979592</v>
      </c>
      <c r="M24" s="7" t="str">
        <f t="shared" ref="M24:M41" si="3">IF(L24&gt;22.75,"สูงกว่ามาตรฐาน",IF(L24&gt;15.4,"มาตรฐาน","ต่ำกว่ามาตรฐาน"))</f>
        <v>มาตรฐาน</v>
      </c>
      <c r="N24" s="205">
        <v>10</v>
      </c>
      <c r="O24" s="205"/>
      <c r="P24" s="189">
        <v>100</v>
      </c>
      <c r="Q24" s="189"/>
      <c r="R24" s="189">
        <v>1</v>
      </c>
      <c r="S24" s="189"/>
      <c r="T24" s="189"/>
      <c r="U24" s="189"/>
    </row>
    <row r="25" spans="1:21" ht="18" customHeight="1">
      <c r="A25" s="189" t="s">
        <v>803</v>
      </c>
      <c r="B25" s="44">
        <v>24</v>
      </c>
      <c r="C25" s="44">
        <v>572098</v>
      </c>
      <c r="D25" s="45" t="s">
        <v>157</v>
      </c>
      <c r="E25" s="78" t="s">
        <v>754</v>
      </c>
      <c r="F25" s="78" t="s">
        <v>366</v>
      </c>
      <c r="G25" s="225">
        <v>9.92</v>
      </c>
      <c r="H25" s="225"/>
      <c r="I25" s="7" t="str">
        <f t="shared" ref="I25:I41" si="4">IF(G3&lt;7.5,"ดีมาก",IF(G3&lt;8.7,"ดี",IF(G3&lt;11.11,"ปานกลาง",IF(G3&lt;12.31,"ต่ำ","ต่ำมาก"))))</f>
        <v>ต่ำ</v>
      </c>
      <c r="J25" s="205">
        <v>31</v>
      </c>
      <c r="K25" s="205">
        <v>141</v>
      </c>
      <c r="L25" s="206">
        <f t="shared" si="1"/>
        <v>15.592777023288569</v>
      </c>
      <c r="M25" s="7" t="str">
        <f t="shared" si="3"/>
        <v>มาตรฐาน</v>
      </c>
      <c r="N25" s="205">
        <v>14</v>
      </c>
      <c r="O25" s="205"/>
      <c r="P25" s="189">
        <v>150</v>
      </c>
      <c r="Q25" s="189"/>
      <c r="R25" s="189">
        <v>11</v>
      </c>
      <c r="S25" s="189"/>
      <c r="T25" s="189">
        <v>15</v>
      </c>
      <c r="U25" s="189"/>
    </row>
    <row r="26" spans="1:21" ht="18" customHeight="1">
      <c r="A26" s="189" t="s">
        <v>803</v>
      </c>
      <c r="B26" s="44">
        <v>25</v>
      </c>
      <c r="C26" s="44">
        <v>572099</v>
      </c>
      <c r="D26" s="45" t="s">
        <v>157</v>
      </c>
      <c r="E26" s="70" t="s">
        <v>755</v>
      </c>
      <c r="F26" s="70" t="s">
        <v>728</v>
      </c>
      <c r="G26" s="225"/>
      <c r="H26" s="225"/>
      <c r="I26" s="7" t="str">
        <f t="shared" si="4"/>
        <v>ต่ำ</v>
      </c>
      <c r="J26" s="205">
        <v>39</v>
      </c>
      <c r="K26" s="205">
        <v>134</v>
      </c>
      <c r="L26" s="206">
        <f t="shared" si="1"/>
        <v>21.71975941189574</v>
      </c>
      <c r="M26" s="7" t="str">
        <f t="shared" si="3"/>
        <v>มาตรฐาน</v>
      </c>
      <c r="N26" s="205">
        <v>5</v>
      </c>
      <c r="O26" s="205"/>
      <c r="P26" s="189">
        <v>106</v>
      </c>
      <c r="Q26" s="189"/>
      <c r="R26" s="189">
        <v>27</v>
      </c>
      <c r="S26" s="189"/>
      <c r="T26" s="189">
        <v>12.35</v>
      </c>
      <c r="U26" s="189"/>
    </row>
    <row r="27" spans="1:21" ht="18" customHeight="1">
      <c r="A27" s="189" t="s">
        <v>803</v>
      </c>
      <c r="B27" s="44">
        <v>26</v>
      </c>
      <c r="C27" s="44">
        <v>572100</v>
      </c>
      <c r="D27" s="45" t="s">
        <v>157</v>
      </c>
      <c r="E27" s="78" t="s">
        <v>756</v>
      </c>
      <c r="F27" s="78" t="s">
        <v>729</v>
      </c>
      <c r="G27" s="225">
        <v>11.09</v>
      </c>
      <c r="H27" s="225"/>
      <c r="I27" s="7" t="str">
        <f t="shared" si="4"/>
        <v>ต่ำมาก</v>
      </c>
      <c r="J27" s="205">
        <v>31</v>
      </c>
      <c r="K27" s="205">
        <v>142</v>
      </c>
      <c r="L27" s="206">
        <f t="shared" si="1"/>
        <v>15.373933743304899</v>
      </c>
      <c r="M27" s="7" t="str">
        <f t="shared" si="3"/>
        <v>ต่ำกว่ามาตรฐาน</v>
      </c>
      <c r="N27" s="205">
        <v>15</v>
      </c>
      <c r="O27" s="205"/>
      <c r="P27" s="189">
        <v>130</v>
      </c>
      <c r="Q27" s="189"/>
      <c r="R27" s="189">
        <v>21</v>
      </c>
      <c r="S27" s="189"/>
      <c r="T27" s="189">
        <v>16.55</v>
      </c>
      <c r="U27" s="189"/>
    </row>
    <row r="28" spans="1:21" ht="18" customHeight="1">
      <c r="A28" s="189" t="s">
        <v>803</v>
      </c>
      <c r="B28" s="44">
        <v>27</v>
      </c>
      <c r="C28" s="44">
        <v>572102</v>
      </c>
      <c r="D28" s="45" t="s">
        <v>157</v>
      </c>
      <c r="E28" s="78" t="s">
        <v>757</v>
      </c>
      <c r="F28" s="78" t="s">
        <v>392</v>
      </c>
      <c r="G28" s="225">
        <v>12.76</v>
      </c>
      <c r="H28" s="225"/>
      <c r="I28" s="7" t="str">
        <f t="shared" si="4"/>
        <v>ปานกลาง</v>
      </c>
      <c r="J28" s="205">
        <v>63</v>
      </c>
      <c r="K28" s="205">
        <v>150</v>
      </c>
      <c r="L28" s="206">
        <f t="shared" si="1"/>
        <v>28</v>
      </c>
      <c r="M28" s="7" t="str">
        <f t="shared" si="3"/>
        <v>สูงกว่ามาตรฐาน</v>
      </c>
      <c r="N28" s="205">
        <v>2</v>
      </c>
      <c r="O28" s="205"/>
      <c r="P28" s="189">
        <v>109</v>
      </c>
      <c r="Q28" s="189"/>
      <c r="R28" s="189">
        <v>8</v>
      </c>
      <c r="S28" s="189"/>
      <c r="T28" s="189">
        <v>16.55</v>
      </c>
      <c r="U28" s="189"/>
    </row>
    <row r="29" spans="1:21" ht="18" customHeight="1">
      <c r="A29" s="189" t="s">
        <v>803</v>
      </c>
      <c r="B29" s="44">
        <v>28</v>
      </c>
      <c r="C29" s="44">
        <v>572103</v>
      </c>
      <c r="D29" s="45" t="s">
        <v>157</v>
      </c>
      <c r="E29" s="78" t="s">
        <v>758</v>
      </c>
      <c r="F29" s="78" t="s">
        <v>730</v>
      </c>
      <c r="G29" s="225">
        <v>9.81</v>
      </c>
      <c r="H29" s="225"/>
      <c r="I29" s="7" t="str">
        <f t="shared" si="4"/>
        <v>ดีมาก</v>
      </c>
      <c r="J29" s="205">
        <v>35</v>
      </c>
      <c r="K29" s="205">
        <v>144</v>
      </c>
      <c r="L29" s="206">
        <f t="shared" si="1"/>
        <v>16.878858024691358</v>
      </c>
      <c r="M29" s="7" t="str">
        <f t="shared" si="3"/>
        <v>มาตรฐาน</v>
      </c>
      <c r="N29" s="205">
        <v>3</v>
      </c>
      <c r="O29" s="205"/>
      <c r="P29" s="189">
        <v>160</v>
      </c>
      <c r="Q29" s="189"/>
      <c r="R29" s="189">
        <v>25</v>
      </c>
      <c r="S29" s="189"/>
      <c r="T29" s="189">
        <v>13.16</v>
      </c>
      <c r="U29" s="189"/>
    </row>
    <row r="30" spans="1:21" ht="18" customHeight="1">
      <c r="A30" s="189" t="s">
        <v>803</v>
      </c>
      <c r="B30" s="44">
        <v>29</v>
      </c>
      <c r="C30" s="44">
        <v>572104</v>
      </c>
      <c r="D30" s="45" t="s">
        <v>157</v>
      </c>
      <c r="E30" s="78" t="s">
        <v>759</v>
      </c>
      <c r="F30" s="78" t="s">
        <v>384</v>
      </c>
      <c r="G30" s="225">
        <v>11.71</v>
      </c>
      <c r="H30" s="225"/>
      <c r="I30" s="7" t="str">
        <f t="shared" si="4"/>
        <v>ปานกลาง</v>
      </c>
      <c r="J30" s="205">
        <v>67</v>
      </c>
      <c r="K30" s="205">
        <v>155</v>
      </c>
      <c r="L30" s="206">
        <f t="shared" si="1"/>
        <v>27.887617065556707</v>
      </c>
      <c r="M30" s="7" t="str">
        <f t="shared" si="3"/>
        <v>สูงกว่ามาตรฐาน</v>
      </c>
      <c r="N30" s="205">
        <v>14</v>
      </c>
      <c r="O30" s="205"/>
      <c r="P30" s="189">
        <v>118</v>
      </c>
      <c r="Q30" s="189"/>
      <c r="R30" s="189">
        <v>0</v>
      </c>
      <c r="S30" s="189"/>
      <c r="T30" s="189">
        <v>14.18</v>
      </c>
      <c r="U30" s="189"/>
    </row>
    <row r="31" spans="1:21" ht="18" customHeight="1">
      <c r="A31" s="189" t="s">
        <v>803</v>
      </c>
      <c r="B31" s="44">
        <v>30</v>
      </c>
      <c r="C31" s="44">
        <v>572111</v>
      </c>
      <c r="D31" s="45" t="s">
        <v>157</v>
      </c>
      <c r="E31" s="78" t="s">
        <v>760</v>
      </c>
      <c r="F31" s="78" t="s">
        <v>731</v>
      </c>
      <c r="G31" s="225">
        <v>10.01</v>
      </c>
      <c r="H31" s="225"/>
      <c r="I31" s="7" t="str">
        <f t="shared" si="4"/>
        <v>ปานกลาง</v>
      </c>
      <c r="J31" s="205">
        <v>25</v>
      </c>
      <c r="K31" s="205">
        <v>134</v>
      </c>
      <c r="L31" s="206">
        <f t="shared" si="1"/>
        <v>13.922922699933167</v>
      </c>
      <c r="M31" s="7" t="str">
        <f t="shared" si="3"/>
        <v>ต่ำกว่ามาตรฐาน</v>
      </c>
      <c r="N31" s="205">
        <v>5</v>
      </c>
      <c r="O31" s="205"/>
      <c r="P31" s="189">
        <v>155</v>
      </c>
      <c r="Q31" s="189"/>
      <c r="R31" s="189">
        <v>30</v>
      </c>
      <c r="S31" s="189"/>
      <c r="T31" s="189">
        <v>12.89</v>
      </c>
      <c r="U31" s="189"/>
    </row>
    <row r="32" spans="1:21" ht="18" customHeight="1">
      <c r="A32" s="189" t="s">
        <v>803</v>
      </c>
      <c r="B32" s="44">
        <v>31</v>
      </c>
      <c r="C32" s="44">
        <v>572114</v>
      </c>
      <c r="D32" s="45" t="s">
        <v>157</v>
      </c>
      <c r="E32" s="78" t="s">
        <v>761</v>
      </c>
      <c r="F32" s="78" t="s">
        <v>732</v>
      </c>
      <c r="G32" s="225">
        <v>11.45</v>
      </c>
      <c r="H32" s="225"/>
      <c r="I32" s="7" t="str">
        <f t="shared" si="4"/>
        <v>ปานกลาง</v>
      </c>
      <c r="J32" s="205">
        <v>36</v>
      </c>
      <c r="K32" s="205">
        <v>150</v>
      </c>
      <c r="L32" s="206">
        <f t="shared" si="1"/>
        <v>16</v>
      </c>
      <c r="M32" s="7" t="str">
        <f t="shared" si="3"/>
        <v>มาตรฐาน</v>
      </c>
      <c r="N32" s="205">
        <v>14</v>
      </c>
      <c r="O32" s="205"/>
      <c r="P32" s="189">
        <v>128</v>
      </c>
      <c r="Q32" s="189"/>
      <c r="R32" s="189">
        <v>22</v>
      </c>
      <c r="S32" s="189"/>
      <c r="T32" s="189">
        <v>12.89</v>
      </c>
      <c r="U32" s="189"/>
    </row>
    <row r="33" spans="1:21" ht="18" customHeight="1">
      <c r="A33" s="189" t="s">
        <v>803</v>
      </c>
      <c r="B33" s="44">
        <v>32</v>
      </c>
      <c r="C33" s="44">
        <v>572118</v>
      </c>
      <c r="D33" s="45" t="s">
        <v>157</v>
      </c>
      <c r="E33" s="78" t="s">
        <v>762</v>
      </c>
      <c r="F33" s="78" t="s">
        <v>733</v>
      </c>
      <c r="G33" s="225">
        <v>10.84</v>
      </c>
      <c r="H33" s="225"/>
      <c r="I33" s="7" t="str">
        <f t="shared" si="4"/>
        <v>ปานกลาง</v>
      </c>
      <c r="J33" s="205">
        <v>36.6</v>
      </c>
      <c r="K33" s="205">
        <v>141</v>
      </c>
      <c r="L33" s="206">
        <f t="shared" si="1"/>
        <v>18.409536743624567</v>
      </c>
      <c r="M33" s="7" t="str">
        <f t="shared" si="3"/>
        <v>มาตรฐาน</v>
      </c>
      <c r="N33" s="205">
        <v>8</v>
      </c>
      <c r="O33" s="205"/>
      <c r="P33" s="189">
        <v>149</v>
      </c>
      <c r="Q33" s="189"/>
      <c r="R33" s="189">
        <v>17</v>
      </c>
      <c r="S33" s="189"/>
      <c r="T33" s="189">
        <v>13.07</v>
      </c>
      <c r="U33" s="189"/>
    </row>
    <row r="34" spans="1:21" ht="18" customHeight="1">
      <c r="A34" s="189" t="s">
        <v>803</v>
      </c>
      <c r="B34" s="44">
        <v>33</v>
      </c>
      <c r="C34" s="44">
        <v>572120</v>
      </c>
      <c r="D34" s="45" t="s">
        <v>157</v>
      </c>
      <c r="E34" s="106" t="s">
        <v>763</v>
      </c>
      <c r="F34" s="106" t="s">
        <v>734</v>
      </c>
      <c r="G34" s="225">
        <v>10.98</v>
      </c>
      <c r="H34" s="225"/>
      <c r="I34" s="7" t="str">
        <f t="shared" si="4"/>
        <v>ต่ำ</v>
      </c>
      <c r="J34" s="205">
        <v>31</v>
      </c>
      <c r="K34" s="205">
        <v>148</v>
      </c>
      <c r="L34" s="206">
        <f t="shared" si="1"/>
        <v>14.152666179693208</v>
      </c>
      <c r="M34" s="7" t="str">
        <f t="shared" si="3"/>
        <v>ต่ำกว่ามาตรฐาน</v>
      </c>
      <c r="N34" s="205">
        <v>1</v>
      </c>
      <c r="O34" s="205"/>
      <c r="P34" s="189">
        <v>112</v>
      </c>
      <c r="Q34" s="189"/>
      <c r="R34" s="189">
        <v>16</v>
      </c>
      <c r="S34" s="189"/>
      <c r="T34" s="189">
        <v>16.09</v>
      </c>
      <c r="U34" s="189"/>
    </row>
    <row r="35" spans="1:21" ht="18" customHeight="1">
      <c r="A35" s="189" t="s">
        <v>803</v>
      </c>
      <c r="B35" s="44">
        <v>34</v>
      </c>
      <c r="C35" s="44">
        <v>572130</v>
      </c>
      <c r="D35" s="45" t="s">
        <v>157</v>
      </c>
      <c r="E35" s="78" t="s">
        <v>764</v>
      </c>
      <c r="F35" s="78" t="s">
        <v>163</v>
      </c>
      <c r="G35" s="226">
        <v>9.8000000000000007</v>
      </c>
      <c r="H35" s="226"/>
      <c r="I35" s="7" t="str">
        <f t="shared" si="4"/>
        <v>ดี</v>
      </c>
      <c r="J35" s="205">
        <v>25</v>
      </c>
      <c r="K35" s="205">
        <v>135</v>
      </c>
      <c r="L35" s="206">
        <f t="shared" si="1"/>
        <v>13.717421124828531</v>
      </c>
      <c r="M35" s="7" t="str">
        <f t="shared" si="3"/>
        <v>ต่ำกว่ามาตรฐาน</v>
      </c>
      <c r="N35" s="205">
        <v>13</v>
      </c>
      <c r="O35" s="205"/>
      <c r="P35" s="189">
        <v>159</v>
      </c>
      <c r="Q35" s="189"/>
      <c r="R35" s="189">
        <v>19</v>
      </c>
      <c r="S35" s="189"/>
      <c r="T35" s="189">
        <v>12.3</v>
      </c>
      <c r="U35" s="189"/>
    </row>
    <row r="36" spans="1:21" ht="18" customHeight="1">
      <c r="A36" s="189" t="s">
        <v>803</v>
      </c>
      <c r="B36" s="44">
        <v>35</v>
      </c>
      <c r="C36" s="44">
        <v>572131</v>
      </c>
      <c r="D36" s="45" t="s">
        <v>157</v>
      </c>
      <c r="E36" s="106" t="s">
        <v>765</v>
      </c>
      <c r="F36" s="106" t="s">
        <v>164</v>
      </c>
      <c r="G36" s="225">
        <v>11.58</v>
      </c>
      <c r="H36" s="225"/>
      <c r="I36" s="7" t="str">
        <f t="shared" si="4"/>
        <v>ต่ำ</v>
      </c>
      <c r="J36" s="205">
        <v>29</v>
      </c>
      <c r="K36" s="205">
        <v>142</v>
      </c>
      <c r="L36" s="206">
        <f t="shared" si="1"/>
        <v>14.382067050188455</v>
      </c>
      <c r="M36" s="7" t="str">
        <f t="shared" si="3"/>
        <v>ต่ำกว่ามาตรฐาน</v>
      </c>
      <c r="N36" s="205">
        <v>4</v>
      </c>
      <c r="O36" s="205"/>
      <c r="P36" s="189">
        <v>172</v>
      </c>
      <c r="Q36" s="189"/>
      <c r="R36" s="189">
        <v>18</v>
      </c>
      <c r="S36" s="189"/>
      <c r="T36" s="189">
        <v>12.5</v>
      </c>
      <c r="U36" s="189"/>
    </row>
    <row r="37" spans="1:21" ht="18" customHeight="1">
      <c r="A37" s="189" t="s">
        <v>803</v>
      </c>
      <c r="B37" s="44">
        <v>36</v>
      </c>
      <c r="C37" s="44">
        <v>572513</v>
      </c>
      <c r="D37" s="45" t="s">
        <v>157</v>
      </c>
      <c r="E37" s="106" t="s">
        <v>766</v>
      </c>
      <c r="F37" s="106" t="s">
        <v>215</v>
      </c>
      <c r="G37" s="225">
        <v>11.3</v>
      </c>
      <c r="H37" s="225"/>
      <c r="I37" s="7" t="str">
        <f t="shared" si="4"/>
        <v>ปานกลาง</v>
      </c>
      <c r="J37" s="205">
        <v>30</v>
      </c>
      <c r="K37" s="205">
        <v>141</v>
      </c>
      <c r="L37" s="206">
        <f t="shared" si="1"/>
        <v>15.089784216085711</v>
      </c>
      <c r="M37" s="7" t="str">
        <f t="shared" si="3"/>
        <v>ต่ำกว่ามาตรฐาน</v>
      </c>
      <c r="N37" s="205">
        <v>1</v>
      </c>
      <c r="O37" s="205"/>
      <c r="P37" s="189">
        <v>135</v>
      </c>
      <c r="Q37" s="189"/>
      <c r="R37" s="189">
        <v>9</v>
      </c>
      <c r="S37" s="189"/>
      <c r="T37" s="189">
        <v>13.25</v>
      </c>
      <c r="U37" s="189"/>
    </row>
    <row r="38" spans="1:21" ht="18" customHeight="1">
      <c r="A38" s="189" t="s">
        <v>803</v>
      </c>
      <c r="B38" s="44">
        <v>37</v>
      </c>
      <c r="C38" s="44">
        <v>572514</v>
      </c>
      <c r="D38" s="45" t="s">
        <v>157</v>
      </c>
      <c r="E38" s="106" t="s">
        <v>767</v>
      </c>
      <c r="F38" s="106" t="s">
        <v>735</v>
      </c>
      <c r="G38" s="225">
        <v>9.64</v>
      </c>
      <c r="H38" s="225"/>
      <c r="I38" s="7" t="str">
        <f t="shared" si="4"/>
        <v>ต่ำมาก</v>
      </c>
      <c r="J38" s="205">
        <v>33</v>
      </c>
      <c r="K38" s="205">
        <v>142</v>
      </c>
      <c r="L38" s="206">
        <f t="shared" si="1"/>
        <v>16.365800436421345</v>
      </c>
      <c r="M38" s="7" t="str">
        <f t="shared" si="3"/>
        <v>มาตรฐาน</v>
      </c>
      <c r="N38" s="205">
        <v>9</v>
      </c>
      <c r="O38" s="205"/>
      <c r="P38" s="189">
        <v>160</v>
      </c>
      <c r="Q38" s="189"/>
      <c r="R38" s="189">
        <v>27</v>
      </c>
      <c r="S38" s="189"/>
      <c r="T38" s="189">
        <v>11.82</v>
      </c>
      <c r="U38" s="189"/>
    </row>
    <row r="39" spans="1:21" ht="18" customHeight="1">
      <c r="A39" s="189" t="s">
        <v>803</v>
      </c>
      <c r="B39" s="44">
        <v>38</v>
      </c>
      <c r="C39" s="44">
        <v>572135</v>
      </c>
      <c r="D39" s="45" t="s">
        <v>157</v>
      </c>
      <c r="E39" s="106" t="s">
        <v>768</v>
      </c>
      <c r="F39" s="106" t="s">
        <v>736</v>
      </c>
      <c r="G39" s="225">
        <v>10.42</v>
      </c>
      <c r="H39" s="225"/>
      <c r="I39" s="7" t="str">
        <f t="shared" si="4"/>
        <v>ปานกลาง</v>
      </c>
      <c r="J39" s="205">
        <v>28</v>
      </c>
      <c r="K39" s="205">
        <v>141</v>
      </c>
      <c r="L39" s="206">
        <f t="shared" si="1"/>
        <v>14.083798601679998</v>
      </c>
      <c r="M39" s="7" t="str">
        <f t="shared" si="3"/>
        <v>ต่ำกว่ามาตรฐาน</v>
      </c>
      <c r="N39" s="205">
        <v>3</v>
      </c>
      <c r="O39" s="205"/>
      <c r="P39" s="189">
        <v>133</v>
      </c>
      <c r="Q39" s="189"/>
      <c r="R39" s="189">
        <v>14</v>
      </c>
      <c r="S39" s="189"/>
      <c r="T39" s="189">
        <v>15.52</v>
      </c>
      <c r="U39" s="189"/>
    </row>
    <row r="40" spans="1:21" ht="18" customHeight="1">
      <c r="A40" s="189" t="s">
        <v>803</v>
      </c>
      <c r="B40" s="44">
        <v>39</v>
      </c>
      <c r="C40" s="44">
        <v>572517</v>
      </c>
      <c r="D40" s="45" t="s">
        <v>157</v>
      </c>
      <c r="E40" s="106" t="s">
        <v>769</v>
      </c>
      <c r="F40" s="106" t="s">
        <v>737</v>
      </c>
      <c r="G40" s="225">
        <v>11.53</v>
      </c>
      <c r="H40" s="225"/>
      <c r="I40" s="7" t="str">
        <f t="shared" si="4"/>
        <v>ปานกลาง</v>
      </c>
      <c r="J40" s="205">
        <v>35</v>
      </c>
      <c r="K40" s="205">
        <v>141</v>
      </c>
      <c r="L40" s="206">
        <f t="shared" si="1"/>
        <v>17.604748252099998</v>
      </c>
      <c r="M40" s="7" t="str">
        <f t="shared" si="3"/>
        <v>มาตรฐาน</v>
      </c>
      <c r="N40" s="205">
        <v>3</v>
      </c>
      <c r="O40" s="205"/>
      <c r="P40" s="189">
        <v>109</v>
      </c>
      <c r="Q40" s="189"/>
      <c r="R40" s="189">
        <v>21</v>
      </c>
      <c r="S40" s="189"/>
      <c r="T40" s="189">
        <v>13.31</v>
      </c>
      <c r="U40" s="189"/>
    </row>
    <row r="41" spans="1:21" ht="19.5" customHeight="1">
      <c r="A41" s="189" t="s">
        <v>803</v>
      </c>
      <c r="B41" s="44">
        <v>40</v>
      </c>
      <c r="C41" s="44">
        <v>572522</v>
      </c>
      <c r="D41" s="45" t="s">
        <v>157</v>
      </c>
      <c r="E41" s="106" t="s">
        <v>770</v>
      </c>
      <c r="F41" s="106" t="s">
        <v>738</v>
      </c>
      <c r="G41" s="225">
        <v>10.32</v>
      </c>
      <c r="H41" s="225"/>
      <c r="I41" s="7" t="str">
        <f t="shared" si="4"/>
        <v>ต่ำ</v>
      </c>
      <c r="J41" s="205">
        <v>28.5</v>
      </c>
      <c r="K41" s="205">
        <v>142</v>
      </c>
      <c r="L41" s="206">
        <f t="shared" si="1"/>
        <v>14.134100376909343</v>
      </c>
      <c r="M41" s="7" t="str">
        <f t="shared" si="3"/>
        <v>ต่ำกว่ามาตรฐาน</v>
      </c>
      <c r="N41" s="205">
        <v>3</v>
      </c>
      <c r="O41" s="205"/>
      <c r="P41" s="189">
        <v>118</v>
      </c>
      <c r="Q41" s="189"/>
      <c r="R41" s="189">
        <v>26</v>
      </c>
      <c r="S41" s="189"/>
      <c r="T41" s="189">
        <v>13.54</v>
      </c>
      <c r="U41" s="189"/>
    </row>
    <row r="42" spans="1:21" s="191" customFormat="1" ht="19.5" customHeight="1">
      <c r="A42" s="189" t="s">
        <v>804</v>
      </c>
      <c r="B42" s="44">
        <v>1</v>
      </c>
      <c r="C42" s="44">
        <v>572001</v>
      </c>
      <c r="D42" s="45" t="s">
        <v>156</v>
      </c>
      <c r="E42" s="40" t="s">
        <v>166</v>
      </c>
      <c r="F42" s="78" t="s">
        <v>652</v>
      </c>
      <c r="G42" s="225">
        <v>9.27</v>
      </c>
      <c r="H42" s="225"/>
      <c r="I42" s="7" t="str">
        <f t="shared" ref="I42:I63" si="5">IF(G42&lt;7.14,"ดีมาก",IF(G42&lt;8.18,"ดี",IF(G42&lt;10.29,"ปานกลาง",IF(G42&lt;11.33,"ต่ำ","ต่ำมาก"))))</f>
        <v>ปานกลาง</v>
      </c>
      <c r="J42" s="205">
        <v>31</v>
      </c>
      <c r="K42" s="205">
        <v>141</v>
      </c>
      <c r="L42" s="206">
        <f>J42/(K42/100)^2</f>
        <v>15.592777023288569</v>
      </c>
      <c r="M42" s="7" t="str">
        <f t="shared" ref="M42:M63" si="6">IF(L42&gt;22.28,"สูงกว่ามาตรฐาน",IF(L42&gt;15.25,"มาตรฐาน","ต่ำกว่ามาตรฐาน"))</f>
        <v>มาตรฐาน</v>
      </c>
      <c r="N42" s="205">
        <v>-11</v>
      </c>
      <c r="O42" s="205"/>
      <c r="P42" s="189">
        <v>142</v>
      </c>
      <c r="Q42" s="189"/>
      <c r="R42" s="189">
        <v>21</v>
      </c>
      <c r="S42" s="189"/>
      <c r="T42" s="189">
        <v>13.52</v>
      </c>
      <c r="U42" s="189"/>
    </row>
    <row r="43" spans="1:21" s="191" customFormat="1" ht="19.5" customHeight="1">
      <c r="A43" s="189" t="s">
        <v>804</v>
      </c>
      <c r="B43" s="44">
        <v>2</v>
      </c>
      <c r="C43" s="44">
        <v>572009</v>
      </c>
      <c r="D43" s="45" t="s">
        <v>156</v>
      </c>
      <c r="E43" s="40" t="s">
        <v>680</v>
      </c>
      <c r="F43" s="78" t="s">
        <v>381</v>
      </c>
      <c r="G43" s="225">
        <v>10.039999999999999</v>
      </c>
      <c r="H43" s="225"/>
      <c r="I43" s="7" t="str">
        <f t="shared" si="5"/>
        <v>ปานกลาง</v>
      </c>
      <c r="J43" s="205">
        <v>57</v>
      </c>
      <c r="K43" s="205">
        <v>147</v>
      </c>
      <c r="L43" s="206">
        <f t="shared" ref="L43:L81" si="7">J43/(K43/100)^2</f>
        <v>26.377898098014718</v>
      </c>
      <c r="M43" s="7" t="str">
        <f t="shared" si="6"/>
        <v>สูงกว่ามาตรฐาน</v>
      </c>
      <c r="N43" s="205">
        <v>0</v>
      </c>
      <c r="O43" s="205"/>
      <c r="P43" s="189">
        <v>130</v>
      </c>
      <c r="Q43" s="189"/>
      <c r="R43" s="189">
        <v>6</v>
      </c>
      <c r="S43" s="192"/>
      <c r="T43" s="207">
        <v>15</v>
      </c>
      <c r="U43" s="189"/>
    </row>
    <row r="44" spans="1:21" s="191" customFormat="1" ht="19.5" customHeight="1">
      <c r="A44" s="189" t="s">
        <v>804</v>
      </c>
      <c r="B44" s="44">
        <v>3</v>
      </c>
      <c r="C44" s="44">
        <v>572012</v>
      </c>
      <c r="D44" s="45" t="s">
        <v>156</v>
      </c>
      <c r="E44" s="40" t="s">
        <v>681</v>
      </c>
      <c r="F44" s="78" t="s">
        <v>383</v>
      </c>
      <c r="G44" s="225">
        <v>9.26</v>
      </c>
      <c r="H44" s="225"/>
      <c r="I44" s="7" t="str">
        <f t="shared" si="5"/>
        <v>ปานกลาง</v>
      </c>
      <c r="J44" s="205">
        <v>49</v>
      </c>
      <c r="K44" s="205">
        <v>137</v>
      </c>
      <c r="L44" s="206">
        <f t="shared" si="7"/>
        <v>26.106878363258563</v>
      </c>
      <c r="M44" s="7" t="str">
        <f t="shared" si="6"/>
        <v>สูงกว่ามาตรฐาน</v>
      </c>
      <c r="N44" s="205">
        <v>-3</v>
      </c>
      <c r="O44" s="205"/>
      <c r="P44" s="189">
        <v>130</v>
      </c>
      <c r="Q44" s="189"/>
      <c r="R44" s="189">
        <v>19</v>
      </c>
      <c r="S44" s="189"/>
      <c r="T44" s="189">
        <v>11.86</v>
      </c>
      <c r="U44" s="189"/>
    </row>
    <row r="45" spans="1:21" s="191" customFormat="1" ht="19.5" customHeight="1">
      <c r="A45" s="189" t="s">
        <v>804</v>
      </c>
      <c r="B45" s="44">
        <v>4</v>
      </c>
      <c r="C45" s="44">
        <v>572013</v>
      </c>
      <c r="D45" s="45" t="s">
        <v>156</v>
      </c>
      <c r="E45" s="40" t="s">
        <v>371</v>
      </c>
      <c r="F45" s="78" t="s">
        <v>386</v>
      </c>
      <c r="G45" s="225">
        <v>10.02</v>
      </c>
      <c r="H45" s="225"/>
      <c r="I45" s="7" t="str">
        <f t="shared" si="5"/>
        <v>ปานกลาง</v>
      </c>
      <c r="J45" s="205">
        <v>48</v>
      </c>
      <c r="K45" s="205">
        <v>138</v>
      </c>
      <c r="L45" s="206">
        <f t="shared" si="7"/>
        <v>25.204788909892883</v>
      </c>
      <c r="M45" s="7" t="str">
        <f t="shared" si="6"/>
        <v>สูงกว่ามาตรฐาน</v>
      </c>
      <c r="N45" s="205">
        <v>-1</v>
      </c>
      <c r="O45" s="205"/>
      <c r="P45" s="189">
        <v>145</v>
      </c>
      <c r="Q45" s="189"/>
      <c r="R45" s="189">
        <v>20</v>
      </c>
      <c r="S45" s="189"/>
      <c r="T45" s="189">
        <v>14.22</v>
      </c>
      <c r="U45" s="189"/>
    </row>
    <row r="46" spans="1:21" s="191" customFormat="1" ht="19.5" customHeight="1">
      <c r="A46" s="189" t="s">
        <v>804</v>
      </c>
      <c r="B46" s="44">
        <v>5</v>
      </c>
      <c r="C46" s="44">
        <v>572014</v>
      </c>
      <c r="D46" s="45" t="s">
        <v>156</v>
      </c>
      <c r="E46" s="40" t="s">
        <v>543</v>
      </c>
      <c r="F46" s="78" t="s">
        <v>653</v>
      </c>
      <c r="G46" s="225">
        <v>9.31</v>
      </c>
      <c r="H46" s="225"/>
      <c r="I46" s="7" t="str">
        <f t="shared" si="5"/>
        <v>ปานกลาง</v>
      </c>
      <c r="J46" s="205">
        <v>47</v>
      </c>
      <c r="K46" s="205">
        <v>148</v>
      </c>
      <c r="L46" s="206">
        <f t="shared" si="7"/>
        <v>21.457268078889701</v>
      </c>
      <c r="M46" s="7" t="str">
        <f t="shared" si="6"/>
        <v>มาตรฐาน</v>
      </c>
      <c r="N46" s="205">
        <v>-2</v>
      </c>
      <c r="O46" s="205"/>
      <c r="P46" s="189">
        <v>150</v>
      </c>
      <c r="Q46" s="189"/>
      <c r="R46" s="189">
        <v>24</v>
      </c>
      <c r="S46" s="189"/>
      <c r="T46" s="189">
        <v>11.63</v>
      </c>
      <c r="U46" s="189"/>
    </row>
    <row r="47" spans="1:21" s="191" customFormat="1" ht="19.5" customHeight="1">
      <c r="A47" s="189" t="s">
        <v>804</v>
      </c>
      <c r="B47" s="44">
        <v>6</v>
      </c>
      <c r="C47" s="44">
        <v>572018</v>
      </c>
      <c r="D47" s="45" t="s">
        <v>156</v>
      </c>
      <c r="E47" s="40" t="s">
        <v>682</v>
      </c>
      <c r="F47" s="78" t="s">
        <v>654</v>
      </c>
      <c r="G47" s="225">
        <v>10.16</v>
      </c>
      <c r="H47" s="225"/>
      <c r="I47" s="7" t="str">
        <f t="shared" si="5"/>
        <v>ปานกลาง</v>
      </c>
      <c r="J47" s="205">
        <v>27</v>
      </c>
      <c r="K47" s="205">
        <v>137</v>
      </c>
      <c r="L47" s="206">
        <f t="shared" si="7"/>
        <v>14.385422771591452</v>
      </c>
      <c r="M47" s="7" t="str">
        <f t="shared" si="6"/>
        <v>ต่ำกว่ามาตรฐาน</v>
      </c>
      <c r="N47" s="205">
        <v>0</v>
      </c>
      <c r="O47" s="205"/>
      <c r="P47" s="189">
        <v>135</v>
      </c>
      <c r="Q47" s="189"/>
      <c r="R47" s="189">
        <v>21</v>
      </c>
      <c r="S47" s="189"/>
      <c r="T47" s="189">
        <v>13.12</v>
      </c>
      <c r="U47" s="189"/>
    </row>
    <row r="48" spans="1:21" s="191" customFormat="1" ht="19.5" customHeight="1">
      <c r="A48" s="189" t="s">
        <v>804</v>
      </c>
      <c r="B48" s="44">
        <v>7</v>
      </c>
      <c r="C48" s="44">
        <v>572019</v>
      </c>
      <c r="D48" s="45" t="s">
        <v>156</v>
      </c>
      <c r="E48" s="40" t="s">
        <v>474</v>
      </c>
      <c r="F48" s="78" t="s">
        <v>655</v>
      </c>
      <c r="G48" s="225">
        <v>11.65</v>
      </c>
      <c r="H48" s="225"/>
      <c r="I48" s="7" t="str">
        <f t="shared" si="5"/>
        <v>ต่ำมาก</v>
      </c>
      <c r="J48" s="205">
        <v>35</v>
      </c>
      <c r="K48" s="205">
        <v>149</v>
      </c>
      <c r="L48" s="206">
        <f t="shared" si="7"/>
        <v>15.765055628124859</v>
      </c>
      <c r="M48" s="7" t="str">
        <f t="shared" si="6"/>
        <v>มาตรฐาน</v>
      </c>
      <c r="N48" s="205">
        <v>0</v>
      </c>
      <c r="O48" s="205"/>
      <c r="P48" s="189">
        <v>140</v>
      </c>
      <c r="Q48" s="189"/>
      <c r="R48" s="189">
        <v>18</v>
      </c>
      <c r="S48" s="189"/>
      <c r="T48" s="189">
        <v>12.95</v>
      </c>
      <c r="U48" s="189"/>
    </row>
    <row r="49" spans="1:21" s="191" customFormat="1" ht="19.5" customHeight="1">
      <c r="A49" s="189" t="s">
        <v>804</v>
      </c>
      <c r="B49" s="44">
        <v>8</v>
      </c>
      <c r="C49" s="44">
        <v>572021</v>
      </c>
      <c r="D49" s="45" t="s">
        <v>156</v>
      </c>
      <c r="E49" s="40" t="s">
        <v>683</v>
      </c>
      <c r="F49" s="78" t="s">
        <v>656</v>
      </c>
      <c r="G49" s="225">
        <v>9.7200000000000006</v>
      </c>
      <c r="H49" s="225"/>
      <c r="I49" s="7" t="str">
        <f t="shared" si="5"/>
        <v>ปานกลาง</v>
      </c>
      <c r="J49" s="205">
        <v>43</v>
      </c>
      <c r="K49" s="205">
        <v>147</v>
      </c>
      <c r="L49" s="206">
        <f t="shared" si="7"/>
        <v>19.899116109028647</v>
      </c>
      <c r="M49" s="7" t="str">
        <f t="shared" si="6"/>
        <v>มาตรฐาน</v>
      </c>
      <c r="N49" s="205">
        <v>1</v>
      </c>
      <c r="O49" s="205"/>
      <c r="P49" s="189">
        <v>140</v>
      </c>
      <c r="Q49" s="189"/>
      <c r="R49" s="189">
        <v>18</v>
      </c>
      <c r="S49" s="189"/>
      <c r="T49" s="189">
        <v>15.09</v>
      </c>
      <c r="U49" s="189"/>
    </row>
    <row r="50" spans="1:21" s="191" customFormat="1" ht="19.5" customHeight="1">
      <c r="A50" s="189" t="s">
        <v>804</v>
      </c>
      <c r="B50" s="44">
        <v>9</v>
      </c>
      <c r="C50" s="44">
        <v>572028</v>
      </c>
      <c r="D50" s="45" t="s">
        <v>156</v>
      </c>
      <c r="E50" s="40" t="s">
        <v>684</v>
      </c>
      <c r="F50" s="78" t="s">
        <v>657</v>
      </c>
      <c r="G50" s="225">
        <v>8.77</v>
      </c>
      <c r="H50" s="225"/>
      <c r="I50" s="7" t="str">
        <f t="shared" si="5"/>
        <v>ปานกลาง</v>
      </c>
      <c r="J50" s="205">
        <v>38</v>
      </c>
      <c r="K50" s="205">
        <v>146</v>
      </c>
      <c r="L50" s="206">
        <f t="shared" si="7"/>
        <v>17.82698442484519</v>
      </c>
      <c r="M50" s="7" t="str">
        <f t="shared" si="6"/>
        <v>มาตรฐาน</v>
      </c>
      <c r="N50" s="205">
        <v>8</v>
      </c>
      <c r="O50" s="205"/>
      <c r="P50" s="189">
        <v>155</v>
      </c>
      <c r="Q50" s="189"/>
      <c r="R50" s="189">
        <v>20</v>
      </c>
      <c r="S50" s="189"/>
      <c r="T50" s="189">
        <v>13.82</v>
      </c>
      <c r="U50" s="189"/>
    </row>
    <row r="51" spans="1:21" s="191" customFormat="1" ht="19.5" customHeight="1">
      <c r="A51" s="189" t="s">
        <v>804</v>
      </c>
      <c r="B51" s="44">
        <v>10</v>
      </c>
      <c r="C51" s="44">
        <v>572031</v>
      </c>
      <c r="D51" s="45" t="s">
        <v>156</v>
      </c>
      <c r="E51" s="40" t="s">
        <v>155</v>
      </c>
      <c r="F51" s="78" t="s">
        <v>374</v>
      </c>
      <c r="G51" s="226">
        <v>10.3</v>
      </c>
      <c r="H51" s="226"/>
      <c r="I51" s="7" t="str">
        <f t="shared" si="5"/>
        <v>ต่ำ</v>
      </c>
      <c r="J51" s="205">
        <v>33</v>
      </c>
      <c r="K51" s="205">
        <v>141</v>
      </c>
      <c r="L51" s="206">
        <f t="shared" si="7"/>
        <v>16.598762637694282</v>
      </c>
      <c r="M51" s="7" t="str">
        <f t="shared" si="6"/>
        <v>มาตรฐาน</v>
      </c>
      <c r="N51" s="205">
        <v>-1</v>
      </c>
      <c r="O51" s="205"/>
      <c r="P51" s="189">
        <v>130</v>
      </c>
      <c r="Q51" s="189"/>
      <c r="R51" s="189">
        <v>17</v>
      </c>
      <c r="S51" s="189"/>
      <c r="T51" s="189">
        <v>11.98</v>
      </c>
      <c r="U51" s="189"/>
    </row>
    <row r="52" spans="1:21" s="191" customFormat="1" ht="19.5" customHeight="1">
      <c r="A52" s="189" t="s">
        <v>804</v>
      </c>
      <c r="B52" s="44">
        <v>11</v>
      </c>
      <c r="C52" s="44">
        <v>572056</v>
      </c>
      <c r="D52" s="45" t="s">
        <v>156</v>
      </c>
      <c r="E52" s="40" t="s">
        <v>394</v>
      </c>
      <c r="F52" s="78" t="s">
        <v>658</v>
      </c>
      <c r="G52" s="225">
        <v>8.7799999999999994</v>
      </c>
      <c r="H52" s="225"/>
      <c r="I52" s="7" t="str">
        <f t="shared" si="5"/>
        <v>ปานกลาง</v>
      </c>
      <c r="J52" s="205">
        <v>24</v>
      </c>
      <c r="K52" s="205">
        <v>134</v>
      </c>
      <c r="L52" s="206">
        <f t="shared" si="7"/>
        <v>13.366005791935841</v>
      </c>
      <c r="M52" s="7" t="str">
        <f t="shared" si="6"/>
        <v>ต่ำกว่ามาตรฐาน</v>
      </c>
      <c r="N52" s="205">
        <v>13</v>
      </c>
      <c r="O52" s="205"/>
      <c r="P52" s="189">
        <v>139</v>
      </c>
      <c r="Q52" s="189"/>
      <c r="R52" s="189">
        <v>15</v>
      </c>
      <c r="S52" s="189"/>
      <c r="T52" s="189">
        <v>11.54</v>
      </c>
      <c r="U52" s="189"/>
    </row>
    <row r="53" spans="1:21" s="191" customFormat="1" ht="19.5" customHeight="1">
      <c r="A53" s="189" t="s">
        <v>804</v>
      </c>
      <c r="B53" s="44">
        <v>12</v>
      </c>
      <c r="C53" s="44">
        <v>572057</v>
      </c>
      <c r="D53" s="45" t="s">
        <v>156</v>
      </c>
      <c r="E53" s="40" t="s">
        <v>685</v>
      </c>
      <c r="F53" s="78" t="s">
        <v>659</v>
      </c>
      <c r="G53" s="225">
        <v>11.01</v>
      </c>
      <c r="H53" s="225"/>
      <c r="I53" s="7" t="str">
        <f t="shared" si="5"/>
        <v>ต่ำ</v>
      </c>
      <c r="J53" s="205">
        <v>27</v>
      </c>
      <c r="K53" s="205">
        <v>143</v>
      </c>
      <c r="L53" s="206">
        <f t="shared" si="7"/>
        <v>13.203579637146072</v>
      </c>
      <c r="M53" s="7" t="str">
        <f t="shared" si="6"/>
        <v>ต่ำกว่ามาตรฐาน</v>
      </c>
      <c r="N53" s="205">
        <v>5</v>
      </c>
      <c r="O53" s="205"/>
      <c r="P53" s="189">
        <v>150</v>
      </c>
      <c r="Q53" s="189"/>
      <c r="R53" s="189">
        <v>22</v>
      </c>
      <c r="S53" s="189"/>
      <c r="T53" s="189">
        <v>13.5</v>
      </c>
      <c r="U53" s="189"/>
    </row>
    <row r="54" spans="1:21" s="191" customFormat="1" ht="19.5" customHeight="1">
      <c r="A54" s="189" t="s">
        <v>804</v>
      </c>
      <c r="B54" s="44">
        <v>13</v>
      </c>
      <c r="C54" s="44">
        <v>572058</v>
      </c>
      <c r="D54" s="45" t="s">
        <v>156</v>
      </c>
      <c r="E54" s="40" t="s">
        <v>686</v>
      </c>
      <c r="F54" s="78" t="s">
        <v>660</v>
      </c>
      <c r="G54" s="225">
        <v>7.67</v>
      </c>
      <c r="H54" s="225"/>
      <c r="I54" s="7" t="str">
        <f t="shared" si="5"/>
        <v>ดี</v>
      </c>
      <c r="J54" s="189">
        <v>30</v>
      </c>
      <c r="K54" s="205">
        <v>135</v>
      </c>
      <c r="L54" s="206">
        <f t="shared" si="7"/>
        <v>16.460905349794238</v>
      </c>
      <c r="M54" s="7" t="str">
        <f t="shared" si="6"/>
        <v>มาตรฐาน</v>
      </c>
      <c r="N54" s="205"/>
      <c r="O54" s="205"/>
      <c r="P54" s="189">
        <v>171</v>
      </c>
      <c r="Q54" s="189"/>
      <c r="R54" s="189">
        <v>19</v>
      </c>
      <c r="S54" s="189"/>
      <c r="T54" s="189">
        <v>11.5</v>
      </c>
      <c r="U54" s="189"/>
    </row>
    <row r="55" spans="1:21" s="194" customFormat="1" ht="19.5" customHeight="1">
      <c r="A55" s="189" t="s">
        <v>804</v>
      </c>
      <c r="B55" s="44">
        <v>14</v>
      </c>
      <c r="C55" s="44">
        <v>572064</v>
      </c>
      <c r="D55" s="45" t="s">
        <v>156</v>
      </c>
      <c r="E55" s="105" t="s">
        <v>687</v>
      </c>
      <c r="F55" s="78" t="s">
        <v>661</v>
      </c>
      <c r="G55" s="225">
        <v>9.5399999999999991</v>
      </c>
      <c r="H55" s="225"/>
      <c r="I55" s="7" t="str">
        <f t="shared" si="5"/>
        <v>ปานกลาง</v>
      </c>
      <c r="J55" s="205">
        <v>25.5</v>
      </c>
      <c r="K55" s="205">
        <v>140</v>
      </c>
      <c r="L55" s="206">
        <f t="shared" si="7"/>
        <v>13.010204081632654</v>
      </c>
      <c r="M55" s="7" t="str">
        <f t="shared" si="6"/>
        <v>ต่ำกว่ามาตรฐาน</v>
      </c>
      <c r="N55" s="205">
        <v>0</v>
      </c>
      <c r="O55" s="205"/>
      <c r="P55" s="193">
        <v>130</v>
      </c>
      <c r="Q55" s="193"/>
      <c r="R55" s="193">
        <v>19</v>
      </c>
      <c r="S55" s="193"/>
      <c r="T55" s="189">
        <v>11.69</v>
      </c>
      <c r="U55" s="193"/>
    </row>
    <row r="56" spans="1:21" s="191" customFormat="1" ht="19.5" customHeight="1">
      <c r="A56" s="189" t="s">
        <v>804</v>
      </c>
      <c r="B56" s="44">
        <v>15</v>
      </c>
      <c r="C56" s="44">
        <v>572071</v>
      </c>
      <c r="D56" s="45" t="s">
        <v>156</v>
      </c>
      <c r="E56" s="40" t="s">
        <v>688</v>
      </c>
      <c r="F56" s="106" t="s">
        <v>662</v>
      </c>
      <c r="G56" s="225">
        <v>11.11</v>
      </c>
      <c r="H56" s="225"/>
      <c r="I56" s="7" t="str">
        <f t="shared" si="5"/>
        <v>ต่ำ</v>
      </c>
      <c r="J56" s="205">
        <v>49</v>
      </c>
      <c r="K56" s="205">
        <v>143</v>
      </c>
      <c r="L56" s="206">
        <f t="shared" si="7"/>
        <v>23.962051934079909</v>
      </c>
      <c r="M56" s="7" t="str">
        <f t="shared" si="6"/>
        <v>สูงกว่ามาตรฐาน</v>
      </c>
      <c r="N56" s="205">
        <v>1</v>
      </c>
      <c r="O56" s="205"/>
      <c r="P56" s="189">
        <v>120</v>
      </c>
      <c r="Q56" s="189"/>
      <c r="R56" s="189">
        <v>10</v>
      </c>
      <c r="S56" s="189"/>
      <c r="T56" s="193">
        <v>14.28</v>
      </c>
      <c r="U56" s="189"/>
    </row>
    <row r="57" spans="1:21" s="191" customFormat="1" ht="19.5" customHeight="1">
      <c r="A57" s="189" t="s">
        <v>804</v>
      </c>
      <c r="B57" s="44">
        <v>16</v>
      </c>
      <c r="C57" s="44">
        <v>572078</v>
      </c>
      <c r="D57" s="45" t="s">
        <v>156</v>
      </c>
      <c r="E57" s="40" t="s">
        <v>689</v>
      </c>
      <c r="F57" s="190" t="s">
        <v>663</v>
      </c>
      <c r="G57" s="226">
        <v>12.9</v>
      </c>
      <c r="H57" s="226"/>
      <c r="I57" s="7" t="str">
        <f t="shared" si="5"/>
        <v>ต่ำมาก</v>
      </c>
      <c r="J57" s="205">
        <v>29</v>
      </c>
      <c r="K57" s="205">
        <v>130</v>
      </c>
      <c r="L57" s="206">
        <f t="shared" si="7"/>
        <v>17.159763313609467</v>
      </c>
      <c r="M57" s="7" t="str">
        <f t="shared" si="6"/>
        <v>มาตรฐาน</v>
      </c>
      <c r="N57" s="205">
        <v>0</v>
      </c>
      <c r="O57" s="205"/>
      <c r="P57" s="189">
        <v>138</v>
      </c>
      <c r="Q57" s="189"/>
      <c r="R57" s="189">
        <v>10</v>
      </c>
      <c r="S57" s="189"/>
      <c r="T57" s="189">
        <v>14.28</v>
      </c>
      <c r="U57" s="189"/>
    </row>
    <row r="58" spans="1:21" s="191" customFormat="1" ht="19.5" customHeight="1">
      <c r="A58" s="189" t="s">
        <v>804</v>
      </c>
      <c r="B58" s="44">
        <v>17</v>
      </c>
      <c r="C58" s="44">
        <v>572079</v>
      </c>
      <c r="D58" s="45" t="s">
        <v>156</v>
      </c>
      <c r="E58" s="40" t="s">
        <v>690</v>
      </c>
      <c r="F58" s="78" t="s">
        <v>664</v>
      </c>
      <c r="G58" s="225">
        <v>9.73</v>
      </c>
      <c r="H58" s="225"/>
      <c r="I58" s="7" t="str">
        <f t="shared" si="5"/>
        <v>ปานกลาง</v>
      </c>
      <c r="J58" s="205">
        <v>23.5</v>
      </c>
      <c r="K58" s="205">
        <v>131</v>
      </c>
      <c r="L58" s="206">
        <f t="shared" si="7"/>
        <v>13.693840685274749</v>
      </c>
      <c r="M58" s="7" t="str">
        <f t="shared" si="6"/>
        <v>ต่ำกว่ามาตรฐาน</v>
      </c>
      <c r="N58" s="205">
        <v>-7</v>
      </c>
      <c r="O58" s="205"/>
      <c r="P58" s="189">
        <v>140</v>
      </c>
      <c r="Q58" s="189"/>
      <c r="R58" s="189">
        <v>9</v>
      </c>
      <c r="S58" s="189"/>
      <c r="T58" s="189">
        <v>12.34</v>
      </c>
      <c r="U58" s="189"/>
    </row>
    <row r="59" spans="1:21" s="191" customFormat="1" ht="19.5" customHeight="1">
      <c r="A59" s="189" t="s">
        <v>804</v>
      </c>
      <c r="B59" s="44">
        <v>18</v>
      </c>
      <c r="C59" s="44">
        <v>572502</v>
      </c>
      <c r="D59" s="45" t="s">
        <v>156</v>
      </c>
      <c r="E59" s="40" t="s">
        <v>691</v>
      </c>
      <c r="F59" s="106" t="s">
        <v>665</v>
      </c>
      <c r="G59" s="226">
        <v>9.6</v>
      </c>
      <c r="H59" s="226"/>
      <c r="I59" s="7" t="str">
        <f t="shared" si="5"/>
        <v>ปานกลาง</v>
      </c>
      <c r="J59" s="205">
        <v>50.5</v>
      </c>
      <c r="K59" s="205">
        <v>146</v>
      </c>
      <c r="L59" s="206">
        <f t="shared" si="7"/>
        <v>23.691124038281107</v>
      </c>
      <c r="M59" s="7" t="str">
        <f t="shared" si="6"/>
        <v>สูงกว่ามาตรฐาน</v>
      </c>
      <c r="N59" s="205">
        <v>11</v>
      </c>
      <c r="O59" s="205"/>
      <c r="P59" s="189">
        <v>130</v>
      </c>
      <c r="Q59" s="189"/>
      <c r="R59" s="189">
        <v>11</v>
      </c>
      <c r="S59" s="189"/>
      <c r="T59" s="189" t="s">
        <v>792</v>
      </c>
      <c r="U59" s="189"/>
    </row>
    <row r="60" spans="1:21" s="191" customFormat="1" ht="19.5" customHeight="1">
      <c r="A60" s="189" t="s">
        <v>804</v>
      </c>
      <c r="B60" s="44">
        <v>19</v>
      </c>
      <c r="C60" s="44">
        <v>572505</v>
      </c>
      <c r="D60" s="45" t="s">
        <v>156</v>
      </c>
      <c r="E60" s="40" t="s">
        <v>692</v>
      </c>
      <c r="F60" s="106" t="s">
        <v>666</v>
      </c>
      <c r="G60" s="225">
        <v>11.74</v>
      </c>
      <c r="H60" s="225"/>
      <c r="I60" s="7" t="str">
        <f t="shared" si="5"/>
        <v>ต่ำมาก</v>
      </c>
      <c r="J60" s="205">
        <v>35.5</v>
      </c>
      <c r="K60" s="205">
        <v>131</v>
      </c>
      <c r="L60" s="206">
        <f t="shared" si="7"/>
        <v>20.686440184138451</v>
      </c>
      <c r="M60" s="7" t="str">
        <f t="shared" si="6"/>
        <v>มาตรฐาน</v>
      </c>
      <c r="N60" s="205">
        <v>2</v>
      </c>
      <c r="O60" s="205"/>
      <c r="P60" s="189">
        <v>130</v>
      </c>
      <c r="Q60" s="189"/>
      <c r="R60" s="189">
        <v>10</v>
      </c>
      <c r="S60" s="189"/>
      <c r="T60" s="189">
        <v>13.15</v>
      </c>
      <c r="U60" s="189"/>
    </row>
    <row r="61" spans="1:21" s="191" customFormat="1" ht="19.5" customHeight="1">
      <c r="A61" s="189" t="s">
        <v>804</v>
      </c>
      <c r="B61" s="44">
        <v>20</v>
      </c>
      <c r="C61" s="44">
        <v>572506</v>
      </c>
      <c r="D61" s="45" t="s">
        <v>156</v>
      </c>
      <c r="E61" s="40" t="s">
        <v>693</v>
      </c>
      <c r="F61" s="106" t="s">
        <v>667</v>
      </c>
      <c r="G61" s="226">
        <v>9.1999999999999993</v>
      </c>
      <c r="H61" s="226"/>
      <c r="I61" s="7" t="str">
        <f t="shared" si="5"/>
        <v>ปานกลาง</v>
      </c>
      <c r="J61" s="205">
        <v>30</v>
      </c>
      <c r="K61" s="205">
        <v>142</v>
      </c>
      <c r="L61" s="206">
        <f t="shared" si="7"/>
        <v>14.878000396746678</v>
      </c>
      <c r="M61" s="7" t="str">
        <f t="shared" si="6"/>
        <v>ต่ำกว่ามาตรฐาน</v>
      </c>
      <c r="N61" s="205">
        <v>-9</v>
      </c>
      <c r="O61" s="205"/>
      <c r="P61" s="189">
        <v>150</v>
      </c>
      <c r="Q61" s="189"/>
      <c r="R61" s="189">
        <v>21</v>
      </c>
      <c r="S61" s="189"/>
      <c r="T61" s="189">
        <v>12.32</v>
      </c>
      <c r="U61" s="189"/>
    </row>
    <row r="62" spans="1:21" s="191" customFormat="1" ht="19.5" customHeight="1">
      <c r="A62" s="189" t="s">
        <v>804</v>
      </c>
      <c r="B62" s="44">
        <v>21</v>
      </c>
      <c r="C62" s="44">
        <v>572507</v>
      </c>
      <c r="D62" s="45" t="s">
        <v>156</v>
      </c>
      <c r="E62" s="40" t="s">
        <v>694</v>
      </c>
      <c r="F62" s="50" t="s">
        <v>201</v>
      </c>
      <c r="G62" s="225">
        <v>10.62</v>
      </c>
      <c r="H62" s="225"/>
      <c r="I62" s="7" t="str">
        <f t="shared" si="5"/>
        <v>ต่ำ</v>
      </c>
      <c r="J62" s="205">
        <v>25</v>
      </c>
      <c r="K62" s="205">
        <v>140</v>
      </c>
      <c r="L62" s="206">
        <f t="shared" si="7"/>
        <v>12.755102040816329</v>
      </c>
      <c r="M62" s="7" t="str">
        <f t="shared" si="6"/>
        <v>ต่ำกว่ามาตรฐาน</v>
      </c>
      <c r="N62" s="205">
        <v>4</v>
      </c>
      <c r="O62" s="205"/>
      <c r="P62" s="189">
        <v>155</v>
      </c>
      <c r="Q62" s="189"/>
      <c r="R62" s="189">
        <v>17</v>
      </c>
      <c r="S62" s="189"/>
      <c r="T62" s="189">
        <v>12.95</v>
      </c>
      <c r="U62" s="189"/>
    </row>
    <row r="63" spans="1:21" s="191" customFormat="1" ht="19.5" customHeight="1">
      <c r="A63" s="189" t="s">
        <v>804</v>
      </c>
      <c r="B63" s="44">
        <v>22</v>
      </c>
      <c r="C63" s="83">
        <v>572509</v>
      </c>
      <c r="D63" s="28" t="s">
        <v>156</v>
      </c>
      <c r="E63" s="82" t="s">
        <v>210</v>
      </c>
      <c r="F63" s="82" t="s">
        <v>211</v>
      </c>
      <c r="G63" s="225"/>
      <c r="H63" s="225"/>
      <c r="I63" s="7" t="str">
        <f t="shared" si="5"/>
        <v>ดีมาก</v>
      </c>
      <c r="J63" s="205">
        <v>34.5</v>
      </c>
      <c r="K63" s="205">
        <v>138</v>
      </c>
      <c r="L63" s="206">
        <f t="shared" si="7"/>
        <v>18.115942028985511</v>
      </c>
      <c r="M63" s="7" t="str">
        <f t="shared" si="6"/>
        <v>มาตรฐาน</v>
      </c>
      <c r="N63" s="205">
        <v>-1</v>
      </c>
      <c r="O63" s="205"/>
      <c r="P63" s="189"/>
      <c r="Q63" s="189"/>
      <c r="R63" s="189">
        <v>11</v>
      </c>
      <c r="S63" s="189"/>
      <c r="T63" s="189">
        <v>12.95</v>
      </c>
      <c r="U63" s="189"/>
    </row>
    <row r="64" spans="1:21" s="191" customFormat="1" ht="19.5" customHeight="1">
      <c r="A64" s="189" t="s">
        <v>804</v>
      </c>
      <c r="B64" s="44">
        <v>23</v>
      </c>
      <c r="C64" s="44">
        <v>572081</v>
      </c>
      <c r="D64" s="45" t="s">
        <v>157</v>
      </c>
      <c r="E64" s="40" t="s">
        <v>395</v>
      </c>
      <c r="F64" s="78" t="s">
        <v>370</v>
      </c>
      <c r="G64" s="226">
        <v>12.1</v>
      </c>
      <c r="H64" s="226"/>
      <c r="I64" s="7" t="str">
        <f t="shared" ref="I64:I81" si="8">IF(G42&lt;7.5,"ดีมาก",IF(G42&lt;8.7,"ดี",IF(G42&lt;11.11,"ปานกลาง",IF(G42&lt;12.31,"ต่ำ","ต่ำมาก"))))</f>
        <v>ปานกลาง</v>
      </c>
      <c r="J64" s="205">
        <v>33.5</v>
      </c>
      <c r="K64" s="205">
        <v>147</v>
      </c>
      <c r="L64" s="206">
        <f t="shared" si="7"/>
        <v>15.502799759359528</v>
      </c>
      <c r="M64" s="7" t="str">
        <f>IF(L64&gt;22.75,"สูงกว่ามาตรฐาน",IF(L64&gt;15.4,"มาตรฐาน","ต่ำกว่ามาตรฐาน"))</f>
        <v>มาตรฐาน</v>
      </c>
      <c r="N64" s="205">
        <v>6</v>
      </c>
      <c r="O64" s="205"/>
      <c r="P64" s="189">
        <v>130</v>
      </c>
      <c r="Q64" s="189"/>
      <c r="R64" s="189">
        <v>13</v>
      </c>
      <c r="S64" s="189"/>
      <c r="T64" s="189">
        <v>15.43</v>
      </c>
      <c r="U64" s="189"/>
    </row>
    <row r="65" spans="1:21" s="191" customFormat="1" ht="19.5" customHeight="1">
      <c r="A65" s="189" t="s">
        <v>804</v>
      </c>
      <c r="B65" s="44">
        <v>24</v>
      </c>
      <c r="C65" s="44">
        <v>572082</v>
      </c>
      <c r="D65" s="45" t="s">
        <v>157</v>
      </c>
      <c r="E65" s="40" t="s">
        <v>167</v>
      </c>
      <c r="F65" s="78" t="s">
        <v>668</v>
      </c>
      <c r="G65" s="225"/>
      <c r="H65" s="225"/>
      <c r="I65" s="7" t="str">
        <f t="shared" si="8"/>
        <v>ปานกลาง</v>
      </c>
      <c r="J65" s="205">
        <v>25.5</v>
      </c>
      <c r="K65" s="205">
        <v>135</v>
      </c>
      <c r="L65" s="206">
        <f t="shared" si="7"/>
        <v>13.9917695473251</v>
      </c>
      <c r="M65" s="7" t="str">
        <f>IF(L65&gt;22.75,"สูงกว่ามาตรฐาน",IF(L65&gt;15.4,"มาตรฐาน","ต่ำกว่ามาตรฐาน"))</f>
        <v>ต่ำกว่ามาตรฐาน</v>
      </c>
      <c r="N65" s="205">
        <v>1</v>
      </c>
      <c r="O65" s="205"/>
      <c r="P65" s="189">
        <v>130</v>
      </c>
      <c r="Q65" s="189"/>
      <c r="R65" s="189">
        <v>12</v>
      </c>
      <c r="S65" s="189"/>
      <c r="T65" s="189">
        <v>13.57</v>
      </c>
      <c r="U65" s="189"/>
    </row>
    <row r="66" spans="1:21" s="191" customFormat="1" ht="19.5" customHeight="1">
      <c r="A66" s="189" t="s">
        <v>804</v>
      </c>
      <c r="B66" s="44">
        <v>25</v>
      </c>
      <c r="C66" s="44">
        <v>572085</v>
      </c>
      <c r="D66" s="45" t="s">
        <v>157</v>
      </c>
      <c r="E66" s="40" t="s">
        <v>695</v>
      </c>
      <c r="F66" s="78" t="s">
        <v>365</v>
      </c>
      <c r="G66" s="225">
        <v>11.71</v>
      </c>
      <c r="H66" s="225"/>
      <c r="I66" s="7" t="str">
        <f t="shared" si="8"/>
        <v>ปานกลาง</v>
      </c>
      <c r="J66" s="205">
        <v>25</v>
      </c>
      <c r="K66" s="205">
        <v>141</v>
      </c>
      <c r="L66" s="206">
        <f t="shared" si="7"/>
        <v>12.574820180071427</v>
      </c>
      <c r="M66" s="7" t="str">
        <f t="shared" ref="M66:M81" si="9">IF(L66&gt;22.75,"สูงกว่ามาตรฐาน",IF(L66&gt;15.4,"มาตรฐาน","ต่ำกว่ามาตรฐาน"))</f>
        <v>ต่ำกว่ามาตรฐาน</v>
      </c>
      <c r="N66" s="205">
        <v>2</v>
      </c>
      <c r="O66" s="205"/>
      <c r="P66" s="189">
        <v>126</v>
      </c>
      <c r="Q66" s="189"/>
      <c r="R66" s="189"/>
      <c r="S66" s="189"/>
      <c r="T66" s="189">
        <v>12.98</v>
      </c>
      <c r="U66" s="189"/>
    </row>
    <row r="67" spans="1:21" s="191" customFormat="1" ht="19.5" customHeight="1">
      <c r="A67" s="189" t="s">
        <v>804</v>
      </c>
      <c r="B67" s="44">
        <v>26</v>
      </c>
      <c r="C67" s="44">
        <v>572088</v>
      </c>
      <c r="D67" s="45" t="s">
        <v>157</v>
      </c>
      <c r="E67" s="40" t="s">
        <v>696</v>
      </c>
      <c r="F67" s="78" t="s">
        <v>669</v>
      </c>
      <c r="G67" s="225">
        <v>11.84</v>
      </c>
      <c r="H67" s="225"/>
      <c r="I67" s="7" t="str">
        <f t="shared" si="8"/>
        <v>ปานกลาง</v>
      </c>
      <c r="J67" s="205">
        <v>49</v>
      </c>
      <c r="K67" s="205">
        <v>144</v>
      </c>
      <c r="L67" s="206">
        <f t="shared" si="7"/>
        <v>23.630401234567902</v>
      </c>
      <c r="M67" s="7" t="str">
        <f t="shared" si="9"/>
        <v>สูงกว่ามาตรฐาน</v>
      </c>
      <c r="N67" s="205">
        <v>10</v>
      </c>
      <c r="O67" s="205"/>
      <c r="P67" s="189">
        <v>130</v>
      </c>
      <c r="Q67" s="189"/>
      <c r="R67" s="189">
        <v>15</v>
      </c>
      <c r="S67" s="189"/>
      <c r="T67" s="189">
        <v>13.5</v>
      </c>
      <c r="U67" s="189"/>
    </row>
    <row r="68" spans="1:21" s="191" customFormat="1" ht="19.5" customHeight="1">
      <c r="A68" s="189" t="s">
        <v>804</v>
      </c>
      <c r="B68" s="44">
        <v>27</v>
      </c>
      <c r="C68" s="44">
        <v>572091</v>
      </c>
      <c r="D68" s="45" t="s">
        <v>157</v>
      </c>
      <c r="E68" s="40" t="s">
        <v>697</v>
      </c>
      <c r="F68" s="78" t="s">
        <v>670</v>
      </c>
      <c r="G68" s="225">
        <v>10.119999999999999</v>
      </c>
      <c r="H68" s="225"/>
      <c r="I68" s="7" t="str">
        <f t="shared" si="8"/>
        <v>ปานกลาง</v>
      </c>
      <c r="J68" s="205">
        <v>25</v>
      </c>
      <c r="K68" s="205">
        <v>138</v>
      </c>
      <c r="L68" s="206">
        <f t="shared" si="7"/>
        <v>13.127494223902543</v>
      </c>
      <c r="M68" s="7" t="str">
        <f t="shared" si="9"/>
        <v>ต่ำกว่ามาตรฐาน</v>
      </c>
      <c r="N68" s="205">
        <v>0</v>
      </c>
      <c r="O68" s="205"/>
      <c r="P68" s="189">
        <v>160</v>
      </c>
      <c r="Q68" s="189"/>
      <c r="R68" s="189">
        <v>8</v>
      </c>
      <c r="S68" s="189"/>
      <c r="T68" s="189">
        <v>11.98</v>
      </c>
      <c r="U68" s="189"/>
    </row>
    <row r="69" spans="1:21" s="191" customFormat="1" ht="19.5" customHeight="1">
      <c r="A69" s="189" t="s">
        <v>804</v>
      </c>
      <c r="B69" s="44">
        <v>28</v>
      </c>
      <c r="C69" s="44">
        <v>572096</v>
      </c>
      <c r="D69" s="45" t="s">
        <v>157</v>
      </c>
      <c r="E69" s="40" t="s">
        <v>698</v>
      </c>
      <c r="F69" s="78" t="s">
        <v>197</v>
      </c>
      <c r="G69" s="225">
        <v>9.86</v>
      </c>
      <c r="H69" s="225"/>
      <c r="I69" s="7" t="str">
        <f t="shared" si="8"/>
        <v>ปานกลาง</v>
      </c>
      <c r="J69" s="205">
        <v>44.5</v>
      </c>
      <c r="K69" s="205">
        <v>150</v>
      </c>
      <c r="L69" s="206">
        <f t="shared" si="7"/>
        <v>19.777777777777779</v>
      </c>
      <c r="M69" s="7" t="str">
        <f t="shared" si="9"/>
        <v>มาตรฐาน</v>
      </c>
      <c r="N69" s="205">
        <v>0</v>
      </c>
      <c r="O69" s="205"/>
      <c r="P69" s="189">
        <v>120</v>
      </c>
      <c r="Q69" s="189"/>
      <c r="R69" s="189">
        <v>11</v>
      </c>
      <c r="S69" s="189"/>
      <c r="T69" s="189">
        <v>12.28</v>
      </c>
      <c r="U69" s="189"/>
    </row>
    <row r="70" spans="1:21" s="191" customFormat="1" ht="19.5" customHeight="1">
      <c r="A70" s="189" t="s">
        <v>804</v>
      </c>
      <c r="B70" s="44">
        <v>29</v>
      </c>
      <c r="C70" s="44">
        <v>572127</v>
      </c>
      <c r="D70" s="45" t="s">
        <v>157</v>
      </c>
      <c r="E70" s="40" t="s">
        <v>699</v>
      </c>
      <c r="F70" s="78" t="s">
        <v>385</v>
      </c>
      <c r="G70" s="225">
        <v>10.76</v>
      </c>
      <c r="H70" s="225"/>
      <c r="I70" s="7" t="str">
        <f t="shared" si="8"/>
        <v>ต่ำ</v>
      </c>
      <c r="J70" s="205">
        <v>36</v>
      </c>
      <c r="K70" s="205">
        <v>141</v>
      </c>
      <c r="L70" s="206">
        <f t="shared" si="7"/>
        <v>18.107741059302853</v>
      </c>
      <c r="M70" s="7" t="str">
        <f t="shared" si="9"/>
        <v>มาตรฐาน</v>
      </c>
      <c r="N70" s="205">
        <v>5</v>
      </c>
      <c r="O70" s="205"/>
      <c r="P70" s="189">
        <v>136</v>
      </c>
      <c r="Q70" s="189"/>
      <c r="R70" s="189">
        <v>21</v>
      </c>
      <c r="S70" s="189"/>
      <c r="T70" s="189">
        <v>15.24</v>
      </c>
      <c r="U70" s="189"/>
    </row>
    <row r="71" spans="1:21" s="191" customFormat="1" ht="19.5" customHeight="1">
      <c r="A71" s="189" t="s">
        <v>804</v>
      </c>
      <c r="B71" s="44">
        <v>30</v>
      </c>
      <c r="C71" s="44">
        <v>572129</v>
      </c>
      <c r="D71" s="45" t="s">
        <v>157</v>
      </c>
      <c r="E71" s="40" t="s">
        <v>700</v>
      </c>
      <c r="F71" s="78" t="s">
        <v>671</v>
      </c>
      <c r="G71" s="225">
        <v>9.75</v>
      </c>
      <c r="H71" s="225"/>
      <c r="I71" s="7" t="str">
        <f t="shared" si="8"/>
        <v>ปานกลาง</v>
      </c>
      <c r="J71" s="205">
        <v>23</v>
      </c>
      <c r="K71" s="205">
        <v>131</v>
      </c>
      <c r="L71" s="206">
        <f t="shared" si="7"/>
        <v>13.402482372822096</v>
      </c>
      <c r="M71" s="7" t="str">
        <f t="shared" si="9"/>
        <v>ต่ำกว่ามาตรฐาน</v>
      </c>
      <c r="N71" s="205">
        <v>5</v>
      </c>
      <c r="O71" s="205"/>
      <c r="P71" s="189">
        <v>139</v>
      </c>
      <c r="Q71" s="189"/>
      <c r="R71" s="189">
        <v>13</v>
      </c>
      <c r="S71" s="189"/>
      <c r="T71" s="189">
        <v>12.5</v>
      </c>
      <c r="U71" s="189"/>
    </row>
    <row r="72" spans="1:21" s="191" customFormat="1" ht="19.5" customHeight="1">
      <c r="A72" s="189" t="s">
        <v>804</v>
      </c>
      <c r="B72" s="44">
        <v>31</v>
      </c>
      <c r="C72" s="44">
        <v>572132</v>
      </c>
      <c r="D72" s="45" t="s">
        <v>157</v>
      </c>
      <c r="E72" s="40" t="s">
        <v>701</v>
      </c>
      <c r="F72" s="78" t="s">
        <v>672</v>
      </c>
      <c r="G72" s="225">
        <v>11.97</v>
      </c>
      <c r="H72" s="225"/>
      <c r="I72" s="7" t="str">
        <f t="shared" si="8"/>
        <v>ปานกลาง</v>
      </c>
      <c r="J72" s="205">
        <v>21</v>
      </c>
      <c r="K72" s="205">
        <v>134</v>
      </c>
      <c r="L72" s="206">
        <f t="shared" si="7"/>
        <v>11.695255067943862</v>
      </c>
      <c r="M72" s="7" t="str">
        <f t="shared" si="9"/>
        <v>ต่ำกว่ามาตรฐาน</v>
      </c>
      <c r="N72" s="205">
        <v>4</v>
      </c>
      <c r="O72" s="205"/>
      <c r="P72" s="189">
        <v>133</v>
      </c>
      <c r="Q72" s="189"/>
      <c r="R72" s="189">
        <v>12</v>
      </c>
      <c r="S72" s="189"/>
      <c r="T72" s="189">
        <v>14.12</v>
      </c>
      <c r="U72" s="189"/>
    </row>
    <row r="73" spans="1:21" s="191" customFormat="1" ht="19.5" customHeight="1">
      <c r="A73" s="189" t="s">
        <v>804</v>
      </c>
      <c r="B73" s="44">
        <v>32</v>
      </c>
      <c r="C73" s="44">
        <v>572133</v>
      </c>
      <c r="D73" s="45" t="s">
        <v>157</v>
      </c>
      <c r="E73" s="40" t="s">
        <v>702</v>
      </c>
      <c r="F73" s="78" t="s">
        <v>168</v>
      </c>
      <c r="G73" s="225">
        <v>10.14</v>
      </c>
      <c r="H73" s="225"/>
      <c r="I73" s="7" t="str">
        <f t="shared" si="8"/>
        <v>ปานกลาง</v>
      </c>
      <c r="J73" s="205">
        <v>46</v>
      </c>
      <c r="K73" s="205">
        <v>157</v>
      </c>
      <c r="L73" s="206">
        <f t="shared" si="7"/>
        <v>18.662014686194166</v>
      </c>
      <c r="M73" s="7" t="str">
        <f t="shared" si="9"/>
        <v>มาตรฐาน</v>
      </c>
      <c r="N73" s="205">
        <v>-1</v>
      </c>
      <c r="O73" s="205"/>
      <c r="P73" s="189">
        <v>131</v>
      </c>
      <c r="Q73" s="189"/>
      <c r="R73" s="189">
        <v>8</v>
      </c>
      <c r="S73" s="189"/>
      <c r="T73" s="189">
        <v>13.6</v>
      </c>
      <c r="U73" s="189"/>
    </row>
    <row r="74" spans="1:21" s="191" customFormat="1" ht="19.5" customHeight="1">
      <c r="A74" s="189" t="s">
        <v>804</v>
      </c>
      <c r="B74" s="44">
        <v>33</v>
      </c>
      <c r="C74" s="44">
        <v>572515</v>
      </c>
      <c r="D74" s="45" t="s">
        <v>157</v>
      </c>
      <c r="E74" s="40" t="s">
        <v>440</v>
      </c>
      <c r="F74" s="106" t="s">
        <v>673</v>
      </c>
      <c r="G74" s="225">
        <v>11.72</v>
      </c>
      <c r="H74" s="225"/>
      <c r="I74" s="7" t="str">
        <f t="shared" si="8"/>
        <v>ปานกลาง</v>
      </c>
      <c r="J74" s="205">
        <v>22.7</v>
      </c>
      <c r="K74" s="205">
        <v>132</v>
      </c>
      <c r="L74" s="206">
        <f t="shared" si="7"/>
        <v>13.028007346189163</v>
      </c>
      <c r="M74" s="7" t="str">
        <f t="shared" si="9"/>
        <v>ต่ำกว่ามาตรฐาน</v>
      </c>
      <c r="N74" s="205">
        <v>2</v>
      </c>
      <c r="O74" s="205"/>
      <c r="P74" s="189">
        <v>130</v>
      </c>
      <c r="Q74" s="189"/>
      <c r="R74" s="189">
        <v>15</v>
      </c>
      <c r="S74" s="189"/>
      <c r="T74" s="189">
        <v>14.82</v>
      </c>
      <c r="U74" s="189"/>
    </row>
    <row r="75" spans="1:21" s="191" customFormat="1" ht="19.5" customHeight="1">
      <c r="A75" s="189" t="s">
        <v>804</v>
      </c>
      <c r="B75" s="44">
        <v>34</v>
      </c>
      <c r="C75" s="44">
        <v>572518</v>
      </c>
      <c r="D75" s="45" t="s">
        <v>157</v>
      </c>
      <c r="E75" s="40" t="s">
        <v>703</v>
      </c>
      <c r="F75" s="106" t="s">
        <v>499</v>
      </c>
      <c r="G75" s="225">
        <v>10.83</v>
      </c>
      <c r="H75" s="225"/>
      <c r="I75" s="7" t="str">
        <f t="shared" si="8"/>
        <v>ปานกลาง</v>
      </c>
      <c r="J75" s="205">
        <v>45.5</v>
      </c>
      <c r="K75" s="205">
        <v>150</v>
      </c>
      <c r="L75" s="206">
        <f t="shared" si="7"/>
        <v>20.222222222222221</v>
      </c>
      <c r="M75" s="7" t="str">
        <f t="shared" si="9"/>
        <v>มาตรฐาน</v>
      </c>
      <c r="N75" s="205">
        <v>0</v>
      </c>
      <c r="O75" s="205"/>
      <c r="P75" s="189">
        <v>148</v>
      </c>
      <c r="Q75" s="189"/>
      <c r="R75" s="189">
        <v>13</v>
      </c>
      <c r="S75" s="189"/>
      <c r="T75" s="189">
        <v>12.77</v>
      </c>
      <c r="U75" s="189"/>
    </row>
    <row r="76" spans="1:21" s="191" customFormat="1" ht="19.5" customHeight="1">
      <c r="A76" s="189" t="s">
        <v>804</v>
      </c>
      <c r="B76" s="44">
        <v>35</v>
      </c>
      <c r="C76" s="44">
        <v>572519</v>
      </c>
      <c r="D76" s="45" t="s">
        <v>157</v>
      </c>
      <c r="E76" s="40" t="s">
        <v>704</v>
      </c>
      <c r="F76" s="106" t="s">
        <v>674</v>
      </c>
      <c r="G76" s="225">
        <v>9.1199999999999992</v>
      </c>
      <c r="H76" s="225"/>
      <c r="I76" s="7" t="str">
        <f t="shared" si="8"/>
        <v>ดี</v>
      </c>
      <c r="J76" s="205">
        <v>24</v>
      </c>
      <c r="K76" s="205">
        <v>132</v>
      </c>
      <c r="L76" s="206">
        <f t="shared" si="7"/>
        <v>13.77410468319559</v>
      </c>
      <c r="M76" s="7" t="str">
        <f t="shared" si="9"/>
        <v>ต่ำกว่ามาตรฐาน</v>
      </c>
      <c r="N76" s="205">
        <v>5</v>
      </c>
      <c r="O76" s="205"/>
      <c r="P76" s="189">
        <v>135</v>
      </c>
      <c r="Q76" s="189"/>
      <c r="R76" s="189"/>
      <c r="S76" s="189"/>
      <c r="T76" s="189"/>
      <c r="U76" s="189"/>
    </row>
    <row r="77" spans="1:21" s="191" customFormat="1" ht="19.5" customHeight="1">
      <c r="A77" s="189" t="s">
        <v>804</v>
      </c>
      <c r="B77" s="44">
        <v>36</v>
      </c>
      <c r="C77" s="44">
        <v>572520</v>
      </c>
      <c r="D77" s="45" t="s">
        <v>157</v>
      </c>
      <c r="E77" s="40" t="s">
        <v>165</v>
      </c>
      <c r="F77" s="106" t="s">
        <v>675</v>
      </c>
      <c r="G77" s="225">
        <v>12.12</v>
      </c>
      <c r="H77" s="225"/>
      <c r="I77" s="7" t="str">
        <f t="shared" si="8"/>
        <v>ปานกลาง</v>
      </c>
      <c r="J77" s="205">
        <v>54</v>
      </c>
      <c r="K77" s="205">
        <v>151</v>
      </c>
      <c r="L77" s="206">
        <f t="shared" si="7"/>
        <v>23.683171790710933</v>
      </c>
      <c r="M77" s="7" t="str">
        <f t="shared" si="9"/>
        <v>สูงกว่ามาตรฐาน</v>
      </c>
      <c r="N77" s="205">
        <v>5</v>
      </c>
      <c r="O77" s="205"/>
      <c r="P77" s="189">
        <v>115</v>
      </c>
      <c r="Q77" s="189"/>
      <c r="R77" s="189">
        <v>11</v>
      </c>
      <c r="S77" s="189"/>
      <c r="T77" s="189">
        <v>14.62</v>
      </c>
      <c r="U77" s="189"/>
    </row>
    <row r="78" spans="1:21" s="191" customFormat="1" ht="19.5" customHeight="1">
      <c r="A78" s="189" t="s">
        <v>804</v>
      </c>
      <c r="B78" s="44">
        <v>37</v>
      </c>
      <c r="C78" s="44">
        <v>572523</v>
      </c>
      <c r="D78" s="45" t="s">
        <v>157</v>
      </c>
      <c r="E78" s="40" t="s">
        <v>705</v>
      </c>
      <c r="F78" s="106" t="s">
        <v>676</v>
      </c>
      <c r="G78" s="225">
        <v>17.63</v>
      </c>
      <c r="H78" s="225"/>
      <c r="I78" s="7" t="str">
        <f t="shared" si="8"/>
        <v>ต่ำ</v>
      </c>
      <c r="J78" s="205">
        <v>27</v>
      </c>
      <c r="K78" s="205">
        <v>138</v>
      </c>
      <c r="L78" s="206">
        <f t="shared" si="7"/>
        <v>14.177693761814748</v>
      </c>
      <c r="M78" s="7" t="str">
        <f t="shared" si="9"/>
        <v>ต่ำกว่ามาตรฐาน</v>
      </c>
      <c r="N78" s="205">
        <v>1</v>
      </c>
      <c r="O78" s="205"/>
      <c r="P78" s="189">
        <v>118</v>
      </c>
      <c r="Q78" s="189"/>
      <c r="R78" s="189">
        <v>18</v>
      </c>
      <c r="S78" s="189"/>
      <c r="T78" s="189">
        <v>14.07</v>
      </c>
      <c r="U78" s="189"/>
    </row>
    <row r="79" spans="1:21" s="191" customFormat="1" ht="19.5" customHeight="1">
      <c r="A79" s="189" t="s">
        <v>804</v>
      </c>
      <c r="B79" s="44">
        <v>38</v>
      </c>
      <c r="C79" s="44">
        <v>572524</v>
      </c>
      <c r="D79" s="45" t="s">
        <v>157</v>
      </c>
      <c r="E79" s="40" t="s">
        <v>706</v>
      </c>
      <c r="F79" s="106" t="s">
        <v>677</v>
      </c>
      <c r="G79" s="225">
        <v>13.06</v>
      </c>
      <c r="H79" s="225"/>
      <c r="I79" s="7" t="str">
        <f t="shared" si="8"/>
        <v>ต่ำมาก</v>
      </c>
      <c r="J79" s="205">
        <v>24</v>
      </c>
      <c r="K79" s="205">
        <v>124</v>
      </c>
      <c r="L79" s="206">
        <f t="shared" si="7"/>
        <v>15.608740894901144</v>
      </c>
      <c r="M79" s="7" t="str">
        <f t="shared" si="9"/>
        <v>มาตรฐาน</v>
      </c>
      <c r="N79" s="205">
        <v>8</v>
      </c>
      <c r="O79" s="205"/>
      <c r="P79" s="189">
        <v>123</v>
      </c>
      <c r="Q79" s="189"/>
      <c r="R79" s="189">
        <v>20</v>
      </c>
      <c r="S79" s="189"/>
      <c r="T79" s="189">
        <v>13.51</v>
      </c>
      <c r="U79" s="189"/>
    </row>
    <row r="80" spans="1:21" s="191" customFormat="1" ht="19.5" customHeight="1">
      <c r="A80" s="189" t="s">
        <v>804</v>
      </c>
      <c r="B80" s="44">
        <v>39</v>
      </c>
      <c r="C80" s="44">
        <v>572525</v>
      </c>
      <c r="D80" s="45" t="s">
        <v>157</v>
      </c>
      <c r="E80" s="40" t="s">
        <v>707</v>
      </c>
      <c r="F80" s="106" t="s">
        <v>678</v>
      </c>
      <c r="G80" s="225">
        <v>12.98</v>
      </c>
      <c r="H80" s="225"/>
      <c r="I80" s="7" t="str">
        <f t="shared" si="8"/>
        <v>ปานกลาง</v>
      </c>
      <c r="J80" s="205">
        <v>46</v>
      </c>
      <c r="K80" s="205">
        <v>152</v>
      </c>
      <c r="L80" s="206">
        <f t="shared" si="7"/>
        <v>19.909972299168974</v>
      </c>
      <c r="M80" s="7" t="str">
        <f t="shared" si="9"/>
        <v>มาตรฐาน</v>
      </c>
      <c r="N80" s="205">
        <v>2</v>
      </c>
      <c r="O80" s="205"/>
      <c r="P80" s="189">
        <v>115</v>
      </c>
      <c r="Q80" s="189"/>
      <c r="R80" s="189">
        <v>15</v>
      </c>
      <c r="S80" s="189"/>
      <c r="T80" s="189">
        <v>15.91</v>
      </c>
      <c r="U80" s="189"/>
    </row>
    <row r="81" spans="1:21" s="191" customFormat="1" ht="19.5" customHeight="1">
      <c r="A81" s="189" t="s">
        <v>804</v>
      </c>
      <c r="B81" s="44">
        <v>40</v>
      </c>
      <c r="C81" s="44">
        <v>572526</v>
      </c>
      <c r="D81" s="45" t="s">
        <v>157</v>
      </c>
      <c r="E81" s="40" t="s">
        <v>708</v>
      </c>
      <c r="F81" s="106" t="s">
        <v>679</v>
      </c>
      <c r="G81" s="225">
        <v>10.06</v>
      </c>
      <c r="H81" s="225"/>
      <c r="I81" s="7" t="str">
        <f t="shared" si="8"/>
        <v>ปานกลาง</v>
      </c>
      <c r="J81" s="205">
        <v>24.5</v>
      </c>
      <c r="K81" s="205">
        <v>135</v>
      </c>
      <c r="L81" s="206">
        <f t="shared" si="7"/>
        <v>13.44307270233196</v>
      </c>
      <c r="M81" s="7" t="str">
        <f t="shared" si="9"/>
        <v>ต่ำกว่ามาตรฐาน</v>
      </c>
      <c r="N81" s="205">
        <v>11</v>
      </c>
      <c r="O81" s="205"/>
      <c r="P81" s="189">
        <v>155</v>
      </c>
      <c r="Q81" s="189"/>
      <c r="R81" s="189">
        <v>32</v>
      </c>
      <c r="S81" s="189"/>
      <c r="T81" s="189">
        <v>12.1</v>
      </c>
      <c r="U81" s="189"/>
    </row>
    <row r="82" spans="1:21" ht="19.5" customHeight="1">
      <c r="A82" s="19" t="s">
        <v>805</v>
      </c>
      <c r="B82" s="7">
        <v>1</v>
      </c>
      <c r="C82" s="30">
        <v>572003</v>
      </c>
      <c r="D82" s="39" t="s">
        <v>156</v>
      </c>
      <c r="E82" s="70" t="s">
        <v>290</v>
      </c>
      <c r="F82" s="40" t="s">
        <v>535</v>
      </c>
      <c r="G82" s="225">
        <v>10.78</v>
      </c>
      <c r="H82" s="225"/>
      <c r="I82" s="7" t="str">
        <f t="shared" ref="I82:I103" si="10">IF(G82&lt;7.14,"ดีมาก",IF(G82&lt;8.18,"ดี",IF(G82&lt;10.29,"ปานกลาง",IF(G82&lt;11.33,"ต่ำ","ต่ำมาก"))))</f>
        <v>ต่ำ</v>
      </c>
      <c r="J82" s="205">
        <v>28</v>
      </c>
      <c r="K82" s="205">
        <v>139</v>
      </c>
      <c r="L82" s="206">
        <f>J82/(K82/100)^2</f>
        <v>14.492003519486572</v>
      </c>
      <c r="M82" s="7" t="str">
        <f t="shared" ref="M82:M103" si="11">IF(L82&gt;22.28,"สูงกว่ามาตรฐาน",IF(L82&gt;15.25,"มาตรฐาน","ต่ำกว่ามาตรฐาน"))</f>
        <v>ต่ำกว่ามาตรฐาน</v>
      </c>
      <c r="N82" s="205">
        <v>-15</v>
      </c>
      <c r="O82" s="205"/>
      <c r="P82" s="189"/>
      <c r="Q82" s="189"/>
      <c r="R82" s="189">
        <v>16</v>
      </c>
      <c r="S82" s="189"/>
      <c r="T82" s="189">
        <v>1078</v>
      </c>
      <c r="U82" s="189"/>
    </row>
    <row r="83" spans="1:21" ht="19.5" customHeight="1">
      <c r="A83" s="19" t="s">
        <v>805</v>
      </c>
      <c r="B83" s="7">
        <v>2</v>
      </c>
      <c r="C83" s="30">
        <v>572004</v>
      </c>
      <c r="D83" s="39" t="s">
        <v>156</v>
      </c>
      <c r="E83" s="70" t="s">
        <v>536</v>
      </c>
      <c r="F83" s="29" t="s">
        <v>537</v>
      </c>
      <c r="G83" s="225">
        <v>10.31</v>
      </c>
      <c r="H83" s="225"/>
      <c r="I83" s="7" t="str">
        <f t="shared" si="10"/>
        <v>ต่ำ</v>
      </c>
      <c r="J83" s="205">
        <v>38</v>
      </c>
      <c r="K83" s="205">
        <v>146</v>
      </c>
      <c r="L83" s="206">
        <f t="shared" ref="L83:L119" si="12">J83/(K83/100)^2</f>
        <v>17.82698442484519</v>
      </c>
      <c r="M83" s="7" t="str">
        <f t="shared" si="11"/>
        <v>มาตรฐาน</v>
      </c>
      <c r="N83" s="205">
        <v>-5</v>
      </c>
      <c r="O83" s="205"/>
      <c r="P83" s="189"/>
      <c r="Q83" s="189"/>
      <c r="R83" s="189">
        <v>28</v>
      </c>
      <c r="S83" s="189"/>
      <c r="T83" s="189">
        <v>10.31</v>
      </c>
      <c r="U83" s="189"/>
    </row>
    <row r="84" spans="1:21" ht="19.5" customHeight="1">
      <c r="A84" s="19" t="s">
        <v>805</v>
      </c>
      <c r="B84" s="7">
        <v>3</v>
      </c>
      <c r="C84" s="71">
        <v>572006</v>
      </c>
      <c r="D84" s="72" t="s">
        <v>156</v>
      </c>
      <c r="E84" s="73" t="s">
        <v>538</v>
      </c>
      <c r="F84" s="75" t="s">
        <v>539</v>
      </c>
      <c r="G84" s="226">
        <v>10.199999999999999</v>
      </c>
      <c r="H84" s="226"/>
      <c r="I84" s="7" t="str">
        <f t="shared" si="10"/>
        <v>ปานกลาง</v>
      </c>
      <c r="J84" s="205">
        <v>45</v>
      </c>
      <c r="K84" s="205">
        <v>135</v>
      </c>
      <c r="L84" s="206">
        <f t="shared" si="12"/>
        <v>24.691358024691354</v>
      </c>
      <c r="M84" s="7" t="str">
        <f t="shared" si="11"/>
        <v>สูงกว่ามาตรฐาน</v>
      </c>
      <c r="N84" s="205">
        <v>5</v>
      </c>
      <c r="O84" s="205"/>
      <c r="P84" s="189"/>
      <c r="Q84" s="189"/>
      <c r="R84" s="189">
        <v>17</v>
      </c>
      <c r="S84" s="189"/>
      <c r="T84" s="189">
        <v>10.199999999999999</v>
      </c>
      <c r="U84" s="189"/>
    </row>
    <row r="85" spans="1:21" ht="19.5" customHeight="1">
      <c r="A85" s="19" t="s">
        <v>805</v>
      </c>
      <c r="B85" s="7">
        <v>4</v>
      </c>
      <c r="C85" s="71">
        <v>572007</v>
      </c>
      <c r="D85" s="72" t="s">
        <v>156</v>
      </c>
      <c r="E85" s="73" t="s">
        <v>169</v>
      </c>
      <c r="F85" s="75" t="s">
        <v>540</v>
      </c>
      <c r="G85" s="225">
        <v>12.59</v>
      </c>
      <c r="H85" s="225"/>
      <c r="I85" s="7" t="str">
        <f t="shared" si="10"/>
        <v>ต่ำมาก</v>
      </c>
      <c r="J85" s="205">
        <v>43</v>
      </c>
      <c r="K85" s="205">
        <v>141</v>
      </c>
      <c r="L85" s="206">
        <f t="shared" si="12"/>
        <v>21.628690709722854</v>
      </c>
      <c r="M85" s="7" t="str">
        <f t="shared" si="11"/>
        <v>มาตรฐาน</v>
      </c>
      <c r="N85" s="205">
        <v>-10</v>
      </c>
      <c r="O85" s="205"/>
      <c r="P85" s="189"/>
      <c r="Q85" s="189"/>
      <c r="R85" s="189">
        <v>10</v>
      </c>
      <c r="S85" s="189"/>
      <c r="T85" s="189">
        <v>12.54</v>
      </c>
      <c r="U85" s="189"/>
    </row>
    <row r="86" spans="1:21" ht="19.5" customHeight="1">
      <c r="A86" s="19" t="s">
        <v>805</v>
      </c>
      <c r="B86" s="7">
        <v>5</v>
      </c>
      <c r="C86" s="30">
        <v>572011</v>
      </c>
      <c r="D86" s="39" t="s">
        <v>156</v>
      </c>
      <c r="E86" s="70" t="s">
        <v>541</v>
      </c>
      <c r="F86" s="29" t="s">
        <v>542</v>
      </c>
      <c r="G86" s="225">
        <v>11.61</v>
      </c>
      <c r="H86" s="225"/>
      <c r="I86" s="7" t="str">
        <f t="shared" si="10"/>
        <v>ต่ำมาก</v>
      </c>
      <c r="J86" s="205">
        <v>27</v>
      </c>
      <c r="K86" s="205">
        <v>135</v>
      </c>
      <c r="L86" s="206">
        <f t="shared" si="12"/>
        <v>14.814814814814813</v>
      </c>
      <c r="M86" s="7" t="str">
        <f t="shared" si="11"/>
        <v>ต่ำกว่ามาตรฐาน</v>
      </c>
      <c r="N86" s="205">
        <v>-5</v>
      </c>
      <c r="O86" s="205"/>
      <c r="P86" s="189"/>
      <c r="Q86" s="189"/>
      <c r="R86" s="189">
        <v>19</v>
      </c>
      <c r="S86" s="189"/>
      <c r="T86" s="189">
        <v>11.61</v>
      </c>
      <c r="U86" s="189"/>
    </row>
    <row r="87" spans="1:21" ht="19.5" customHeight="1">
      <c r="A87" s="19" t="s">
        <v>805</v>
      </c>
      <c r="B87" s="7">
        <v>6</v>
      </c>
      <c r="C87" s="30">
        <v>572015</v>
      </c>
      <c r="D87" s="39" t="s">
        <v>156</v>
      </c>
      <c r="E87" s="70" t="s">
        <v>543</v>
      </c>
      <c r="F87" s="29" t="s">
        <v>390</v>
      </c>
      <c r="G87" s="225">
        <v>11.82</v>
      </c>
      <c r="H87" s="225"/>
      <c r="I87" s="7" t="str">
        <f t="shared" si="10"/>
        <v>ต่ำมาก</v>
      </c>
      <c r="J87" s="205">
        <v>27</v>
      </c>
      <c r="K87" s="205">
        <v>134</v>
      </c>
      <c r="L87" s="206">
        <f t="shared" si="12"/>
        <v>15.036756515927822</v>
      </c>
      <c r="M87" s="7" t="str">
        <f t="shared" si="11"/>
        <v>ต่ำกว่ามาตรฐาน</v>
      </c>
      <c r="N87" s="205">
        <v>-5</v>
      </c>
      <c r="O87" s="205"/>
      <c r="P87" s="189"/>
      <c r="Q87" s="189"/>
      <c r="R87" s="189">
        <v>14</v>
      </c>
      <c r="S87" s="189"/>
      <c r="T87" s="189">
        <v>11.42</v>
      </c>
      <c r="U87" s="189"/>
    </row>
    <row r="88" spans="1:21" ht="19.5" customHeight="1">
      <c r="A88" s="19" t="s">
        <v>805</v>
      </c>
      <c r="B88" s="7">
        <v>7</v>
      </c>
      <c r="C88" s="30">
        <v>572025</v>
      </c>
      <c r="D88" s="39" t="s">
        <v>156</v>
      </c>
      <c r="E88" s="70" t="s">
        <v>544</v>
      </c>
      <c r="F88" s="40" t="s">
        <v>172</v>
      </c>
      <c r="G88" s="225">
        <v>14.91</v>
      </c>
      <c r="H88" s="225"/>
      <c r="I88" s="7" t="str">
        <f t="shared" si="10"/>
        <v>ต่ำมาก</v>
      </c>
      <c r="J88" s="205">
        <v>45</v>
      </c>
      <c r="K88" s="205">
        <v>141</v>
      </c>
      <c r="L88" s="206">
        <f t="shared" si="12"/>
        <v>22.634676324128566</v>
      </c>
      <c r="M88" s="7" t="str">
        <f t="shared" si="11"/>
        <v>สูงกว่ามาตรฐาน</v>
      </c>
      <c r="N88" s="205">
        <v>-8</v>
      </c>
      <c r="O88" s="205"/>
      <c r="P88" s="189"/>
      <c r="Q88" s="189"/>
      <c r="R88" s="189">
        <v>4</v>
      </c>
      <c r="S88" s="189"/>
      <c r="T88" s="189">
        <v>14.91</v>
      </c>
      <c r="U88" s="189"/>
    </row>
    <row r="89" spans="1:21" ht="19.5" customHeight="1">
      <c r="A89" s="19" t="s">
        <v>805</v>
      </c>
      <c r="B89" s="7">
        <v>8</v>
      </c>
      <c r="C89" s="30">
        <v>572026</v>
      </c>
      <c r="D89" s="39" t="s">
        <v>156</v>
      </c>
      <c r="E89" s="70" t="s">
        <v>393</v>
      </c>
      <c r="F89" s="29" t="s">
        <v>545</v>
      </c>
      <c r="G89" s="225">
        <v>12.42</v>
      </c>
      <c r="H89" s="225"/>
      <c r="I89" s="7" t="str">
        <f t="shared" si="10"/>
        <v>ต่ำมาก</v>
      </c>
      <c r="J89" s="205">
        <v>37</v>
      </c>
      <c r="K89" s="205">
        <v>142</v>
      </c>
      <c r="L89" s="206">
        <f t="shared" si="12"/>
        <v>18.349533822654237</v>
      </c>
      <c r="M89" s="7" t="str">
        <f t="shared" si="11"/>
        <v>มาตรฐาน</v>
      </c>
      <c r="N89" s="205">
        <v>-10</v>
      </c>
      <c r="O89" s="205"/>
      <c r="P89" s="189"/>
      <c r="Q89" s="189"/>
      <c r="R89" s="189">
        <v>5</v>
      </c>
      <c r="S89" s="189"/>
      <c r="T89" s="189">
        <v>12.42</v>
      </c>
      <c r="U89" s="189"/>
    </row>
    <row r="90" spans="1:21">
      <c r="A90" s="19" t="s">
        <v>805</v>
      </c>
      <c r="B90" s="7">
        <v>9</v>
      </c>
      <c r="C90" s="71">
        <v>572034</v>
      </c>
      <c r="D90" s="72" t="s">
        <v>156</v>
      </c>
      <c r="E90" s="73" t="s">
        <v>546</v>
      </c>
      <c r="F90" s="75" t="s">
        <v>547</v>
      </c>
      <c r="G90" s="225">
        <v>10.98</v>
      </c>
      <c r="H90" s="225"/>
      <c r="I90" s="7" t="str">
        <f t="shared" si="10"/>
        <v>ต่ำ</v>
      </c>
      <c r="J90" s="205">
        <v>48</v>
      </c>
      <c r="K90" s="205">
        <v>148</v>
      </c>
      <c r="L90" s="206">
        <f t="shared" si="12"/>
        <v>21.913805697589481</v>
      </c>
      <c r="M90" s="7" t="str">
        <f t="shared" si="11"/>
        <v>มาตรฐาน</v>
      </c>
      <c r="N90" s="205">
        <v>-6</v>
      </c>
      <c r="O90" s="205"/>
      <c r="P90" s="189"/>
      <c r="Q90" s="189"/>
      <c r="R90" s="189">
        <v>11</v>
      </c>
      <c r="S90" s="189"/>
      <c r="T90" s="189">
        <v>10.98</v>
      </c>
      <c r="U90" s="189"/>
    </row>
    <row r="91" spans="1:21">
      <c r="A91" s="19" t="s">
        <v>805</v>
      </c>
      <c r="B91" s="7">
        <v>10</v>
      </c>
      <c r="C91" s="71">
        <v>572038</v>
      </c>
      <c r="D91" s="72" t="s">
        <v>156</v>
      </c>
      <c r="E91" s="73" t="s">
        <v>548</v>
      </c>
      <c r="F91" s="75" t="s">
        <v>549</v>
      </c>
      <c r="G91" s="225">
        <v>11.17</v>
      </c>
      <c r="H91" s="225"/>
      <c r="I91" s="7" t="str">
        <f t="shared" si="10"/>
        <v>ต่ำ</v>
      </c>
      <c r="J91" s="205">
        <v>44</v>
      </c>
      <c r="K91" s="205">
        <v>145</v>
      </c>
      <c r="L91" s="206">
        <f t="shared" si="12"/>
        <v>20.92746730083234</v>
      </c>
      <c r="M91" s="7" t="str">
        <f t="shared" si="11"/>
        <v>มาตรฐาน</v>
      </c>
      <c r="N91" s="205">
        <v>-5</v>
      </c>
      <c r="O91" s="205"/>
      <c r="P91" s="189"/>
      <c r="Q91" s="189"/>
      <c r="R91" s="189">
        <v>12</v>
      </c>
      <c r="S91" s="189"/>
      <c r="T91" s="189">
        <v>11.29</v>
      </c>
      <c r="U91" s="189"/>
    </row>
    <row r="92" spans="1:21">
      <c r="A92" s="19" t="s">
        <v>805</v>
      </c>
      <c r="B92" s="7">
        <v>11</v>
      </c>
      <c r="C92" s="71">
        <v>572041</v>
      </c>
      <c r="D92" s="72" t="s">
        <v>156</v>
      </c>
      <c r="E92" s="73" t="s">
        <v>550</v>
      </c>
      <c r="F92" s="75" t="s">
        <v>551</v>
      </c>
      <c r="G92" s="225">
        <v>11.45</v>
      </c>
      <c r="H92" s="225"/>
      <c r="I92" s="7" t="str">
        <f t="shared" si="10"/>
        <v>ต่ำมาก</v>
      </c>
      <c r="J92" s="205">
        <v>34</v>
      </c>
      <c r="K92" s="205">
        <v>139</v>
      </c>
      <c r="L92" s="206">
        <f t="shared" si="12"/>
        <v>17.597432845090836</v>
      </c>
      <c r="M92" s="7" t="str">
        <f t="shared" si="11"/>
        <v>มาตรฐาน</v>
      </c>
      <c r="N92" s="205">
        <v>0</v>
      </c>
      <c r="O92" s="205"/>
      <c r="P92" s="189"/>
      <c r="Q92" s="189"/>
      <c r="R92" s="189">
        <v>20</v>
      </c>
      <c r="S92" s="189"/>
      <c r="T92" s="189">
        <v>11.45</v>
      </c>
      <c r="U92" s="189"/>
    </row>
    <row r="93" spans="1:21">
      <c r="A93" s="19" t="s">
        <v>805</v>
      </c>
      <c r="B93" s="7">
        <v>12</v>
      </c>
      <c r="C93" s="71">
        <v>572042</v>
      </c>
      <c r="D93" s="72" t="s">
        <v>156</v>
      </c>
      <c r="E93" s="73" t="s">
        <v>377</v>
      </c>
      <c r="F93" s="75" t="s">
        <v>391</v>
      </c>
      <c r="G93" s="225">
        <v>11.75</v>
      </c>
      <c r="H93" s="225"/>
      <c r="I93" s="7" t="str">
        <f t="shared" si="10"/>
        <v>ต่ำมาก</v>
      </c>
      <c r="J93" s="205">
        <v>76</v>
      </c>
      <c r="K93" s="205">
        <v>148</v>
      </c>
      <c r="L93" s="206">
        <f t="shared" si="12"/>
        <v>34.69685902118335</v>
      </c>
      <c r="M93" s="7" t="str">
        <f t="shared" si="11"/>
        <v>สูงกว่ามาตรฐาน</v>
      </c>
      <c r="N93" s="205">
        <v>-10</v>
      </c>
      <c r="O93" s="205"/>
      <c r="P93" s="189"/>
      <c r="Q93" s="189"/>
      <c r="R93" s="189">
        <v>5</v>
      </c>
      <c r="S93" s="189"/>
      <c r="T93" s="189">
        <v>11.75</v>
      </c>
      <c r="U93" s="189"/>
    </row>
    <row r="94" spans="1:21">
      <c r="A94" s="19" t="s">
        <v>805</v>
      </c>
      <c r="B94" s="7">
        <v>13</v>
      </c>
      <c r="C94" s="30">
        <v>572047</v>
      </c>
      <c r="D94" s="39" t="s">
        <v>156</v>
      </c>
      <c r="E94" s="70" t="s">
        <v>319</v>
      </c>
      <c r="F94" s="40" t="s">
        <v>552</v>
      </c>
      <c r="G94" s="225">
        <v>13.66</v>
      </c>
      <c r="H94" s="225"/>
      <c r="I94" s="7" t="str">
        <f t="shared" si="10"/>
        <v>ต่ำมาก</v>
      </c>
      <c r="J94" s="205">
        <v>76</v>
      </c>
      <c r="K94" s="205">
        <v>161</v>
      </c>
      <c r="L94" s="206">
        <f t="shared" si="12"/>
        <v>29.319856487018246</v>
      </c>
      <c r="M94" s="7" t="str">
        <f t="shared" si="11"/>
        <v>สูงกว่ามาตรฐาน</v>
      </c>
      <c r="N94" s="205">
        <v>-15</v>
      </c>
      <c r="O94" s="205"/>
      <c r="P94" s="189"/>
      <c r="Q94" s="189"/>
      <c r="R94" s="189">
        <v>0</v>
      </c>
      <c r="S94" s="189"/>
      <c r="T94" s="189">
        <v>13.66</v>
      </c>
      <c r="U94" s="189"/>
    </row>
    <row r="95" spans="1:21">
      <c r="A95" s="19" t="s">
        <v>805</v>
      </c>
      <c r="B95" s="7">
        <v>14</v>
      </c>
      <c r="C95" s="30">
        <v>572051</v>
      </c>
      <c r="D95" s="39" t="s">
        <v>156</v>
      </c>
      <c r="E95" s="70" t="s">
        <v>553</v>
      </c>
      <c r="F95" s="50" t="s">
        <v>554</v>
      </c>
      <c r="G95" s="225">
        <v>10.79</v>
      </c>
      <c r="H95" s="225"/>
      <c r="I95" s="7" t="str">
        <f t="shared" si="10"/>
        <v>ต่ำ</v>
      </c>
      <c r="J95" s="205">
        <v>37</v>
      </c>
      <c r="K95" s="205">
        <v>138</v>
      </c>
      <c r="L95" s="206">
        <f t="shared" si="12"/>
        <v>19.428691451375766</v>
      </c>
      <c r="M95" s="7" t="str">
        <f t="shared" si="11"/>
        <v>มาตรฐาน</v>
      </c>
      <c r="N95" s="205">
        <v>-5</v>
      </c>
      <c r="O95" s="205"/>
      <c r="P95" s="189"/>
      <c r="Q95" s="189"/>
      <c r="R95" s="189">
        <v>10</v>
      </c>
      <c r="S95" s="189"/>
      <c r="T95" s="189">
        <v>10.79</v>
      </c>
      <c r="U95" s="189"/>
    </row>
    <row r="96" spans="1:21">
      <c r="A96" s="19" t="s">
        <v>805</v>
      </c>
      <c r="B96" s="7">
        <v>15</v>
      </c>
      <c r="C96" s="30">
        <v>572053</v>
      </c>
      <c r="D96" s="39" t="s">
        <v>156</v>
      </c>
      <c r="E96" s="70" t="s">
        <v>555</v>
      </c>
      <c r="F96" s="50" t="s">
        <v>220</v>
      </c>
      <c r="G96" s="225">
        <v>10.32</v>
      </c>
      <c r="H96" s="225"/>
      <c r="I96" s="7" t="str">
        <f t="shared" si="10"/>
        <v>ต่ำ</v>
      </c>
      <c r="J96" s="205">
        <v>27</v>
      </c>
      <c r="K96" s="205">
        <v>136</v>
      </c>
      <c r="L96" s="206">
        <f t="shared" si="12"/>
        <v>14.5977508650519</v>
      </c>
      <c r="M96" s="7" t="str">
        <f t="shared" si="11"/>
        <v>ต่ำกว่ามาตรฐาน</v>
      </c>
      <c r="N96" s="205">
        <v>-5</v>
      </c>
      <c r="O96" s="205"/>
      <c r="P96" s="189"/>
      <c r="Q96" s="189"/>
      <c r="R96" s="189">
        <v>10</v>
      </c>
      <c r="S96" s="189"/>
      <c r="T96" s="189">
        <v>10.32</v>
      </c>
      <c r="U96" s="189"/>
    </row>
    <row r="97" spans="1:21">
      <c r="A97" s="19" t="s">
        <v>805</v>
      </c>
      <c r="B97" s="7">
        <v>16</v>
      </c>
      <c r="C97" s="71">
        <v>572059</v>
      </c>
      <c r="D97" s="72" t="s">
        <v>156</v>
      </c>
      <c r="E97" s="73" t="s">
        <v>556</v>
      </c>
      <c r="F97" s="75" t="s">
        <v>557</v>
      </c>
      <c r="G97" s="225">
        <v>11.47</v>
      </c>
      <c r="H97" s="225"/>
      <c r="I97" s="7" t="str">
        <f t="shared" si="10"/>
        <v>ต่ำมาก</v>
      </c>
      <c r="J97" s="205">
        <v>30</v>
      </c>
      <c r="K97" s="205">
        <v>140</v>
      </c>
      <c r="L97" s="206">
        <f t="shared" si="12"/>
        <v>15.306122448979593</v>
      </c>
      <c r="M97" s="7" t="str">
        <f t="shared" si="11"/>
        <v>มาตรฐาน</v>
      </c>
      <c r="N97" s="207">
        <v>-5</v>
      </c>
      <c r="O97" s="207"/>
      <c r="P97" s="189"/>
      <c r="Q97" s="189"/>
      <c r="R97" s="189">
        <v>10</v>
      </c>
      <c r="S97" s="189"/>
      <c r="T97" s="189">
        <v>11.47</v>
      </c>
      <c r="U97" s="189"/>
    </row>
    <row r="98" spans="1:21">
      <c r="A98" s="19" t="s">
        <v>805</v>
      </c>
      <c r="B98" s="7">
        <v>17</v>
      </c>
      <c r="C98" s="71">
        <v>572065</v>
      </c>
      <c r="D98" s="72" t="s">
        <v>156</v>
      </c>
      <c r="E98" s="73" t="s">
        <v>558</v>
      </c>
      <c r="F98" s="48" t="s">
        <v>559</v>
      </c>
      <c r="G98" s="225">
        <v>14.56</v>
      </c>
      <c r="H98" s="225"/>
      <c r="I98" s="7" t="str">
        <f t="shared" si="10"/>
        <v>ต่ำมาก</v>
      </c>
      <c r="J98" s="205">
        <v>58</v>
      </c>
      <c r="K98" s="205">
        <v>145</v>
      </c>
      <c r="L98" s="206">
        <f t="shared" si="12"/>
        <v>27.586206896551722</v>
      </c>
      <c r="M98" s="7" t="str">
        <f t="shared" si="11"/>
        <v>สูงกว่ามาตรฐาน</v>
      </c>
      <c r="N98" s="205">
        <v>-15</v>
      </c>
      <c r="O98" s="205"/>
      <c r="P98" s="189"/>
      <c r="Q98" s="189"/>
      <c r="R98" s="189">
        <v>8</v>
      </c>
      <c r="S98" s="189"/>
      <c r="T98" s="189">
        <v>14.56</v>
      </c>
      <c r="U98" s="189"/>
    </row>
    <row r="99" spans="1:21">
      <c r="A99" s="19" t="s">
        <v>805</v>
      </c>
      <c r="B99" s="7">
        <v>18</v>
      </c>
      <c r="C99" s="71">
        <v>572068</v>
      </c>
      <c r="D99" s="72" t="s">
        <v>156</v>
      </c>
      <c r="E99" s="73" t="s">
        <v>560</v>
      </c>
      <c r="F99" s="48" t="s">
        <v>561</v>
      </c>
      <c r="G99" s="225">
        <v>10.63</v>
      </c>
      <c r="H99" s="225"/>
      <c r="I99" s="7" t="str">
        <f t="shared" si="10"/>
        <v>ต่ำ</v>
      </c>
      <c r="J99" s="205">
        <v>29</v>
      </c>
      <c r="K99" s="205">
        <v>135</v>
      </c>
      <c r="L99" s="206">
        <f t="shared" si="12"/>
        <v>15.912208504801095</v>
      </c>
      <c r="M99" s="7" t="str">
        <f t="shared" si="11"/>
        <v>มาตรฐาน</v>
      </c>
      <c r="N99" s="205">
        <v>5</v>
      </c>
      <c r="O99" s="205"/>
      <c r="P99" s="189"/>
      <c r="Q99" s="189"/>
      <c r="R99" s="189">
        <v>17</v>
      </c>
      <c r="S99" s="189"/>
      <c r="T99" s="189">
        <v>10.63</v>
      </c>
      <c r="U99" s="189"/>
    </row>
    <row r="100" spans="1:21">
      <c r="A100" s="19" t="s">
        <v>805</v>
      </c>
      <c r="B100" s="7">
        <v>19</v>
      </c>
      <c r="C100" s="71">
        <v>572069</v>
      </c>
      <c r="D100" s="72" t="s">
        <v>156</v>
      </c>
      <c r="E100" s="73" t="s">
        <v>562</v>
      </c>
      <c r="F100" s="75" t="s">
        <v>563</v>
      </c>
      <c r="G100" s="225">
        <v>9.98</v>
      </c>
      <c r="H100" s="225"/>
      <c r="I100" s="7" t="str">
        <f t="shared" si="10"/>
        <v>ปานกลาง</v>
      </c>
      <c r="J100" s="205">
        <v>55</v>
      </c>
      <c r="K100" s="205">
        <v>150</v>
      </c>
      <c r="L100" s="206">
        <f t="shared" si="12"/>
        <v>24.444444444444443</v>
      </c>
      <c r="M100" s="7" t="str">
        <f t="shared" si="11"/>
        <v>สูงกว่ามาตรฐาน</v>
      </c>
      <c r="N100" s="205">
        <v>-12</v>
      </c>
      <c r="O100" s="205"/>
      <c r="P100" s="189"/>
      <c r="Q100" s="189"/>
      <c r="R100" s="189">
        <v>20</v>
      </c>
      <c r="S100" s="189"/>
      <c r="T100" s="189">
        <v>9.2799999999999994</v>
      </c>
      <c r="U100" s="189"/>
    </row>
    <row r="101" spans="1:21">
      <c r="A101" s="19" t="s">
        <v>805</v>
      </c>
      <c r="B101" s="7">
        <v>20</v>
      </c>
      <c r="C101" s="71">
        <v>572073</v>
      </c>
      <c r="D101" s="72" t="s">
        <v>156</v>
      </c>
      <c r="E101" s="73" t="s">
        <v>367</v>
      </c>
      <c r="F101" s="75" t="s">
        <v>778</v>
      </c>
      <c r="G101" s="225">
        <v>10.16</v>
      </c>
      <c r="H101" s="225"/>
      <c r="I101" s="7" t="str">
        <f t="shared" si="10"/>
        <v>ปานกลาง</v>
      </c>
      <c r="J101" s="205">
        <v>32</v>
      </c>
      <c r="K101" s="205">
        <v>145</v>
      </c>
      <c r="L101" s="206">
        <f t="shared" si="12"/>
        <v>15.219976218787158</v>
      </c>
      <c r="M101" s="7" t="str">
        <f t="shared" si="11"/>
        <v>ต่ำกว่ามาตรฐาน</v>
      </c>
      <c r="N101" s="205">
        <v>-10</v>
      </c>
      <c r="O101" s="205"/>
      <c r="P101" s="189"/>
      <c r="Q101" s="189"/>
      <c r="R101" s="189">
        <v>20</v>
      </c>
      <c r="S101" s="189"/>
      <c r="T101" s="189">
        <v>10.16</v>
      </c>
      <c r="U101" s="189"/>
    </row>
    <row r="102" spans="1:21">
      <c r="A102" s="19" t="s">
        <v>805</v>
      </c>
      <c r="B102" s="7">
        <v>21</v>
      </c>
      <c r="C102" s="30">
        <v>572074</v>
      </c>
      <c r="D102" s="39" t="s">
        <v>156</v>
      </c>
      <c r="E102" s="70" t="s">
        <v>565</v>
      </c>
      <c r="F102" s="40" t="s">
        <v>566</v>
      </c>
      <c r="G102" s="225">
        <v>9.61</v>
      </c>
      <c r="H102" s="225"/>
      <c r="I102" s="7" t="str">
        <f t="shared" si="10"/>
        <v>ปานกลาง</v>
      </c>
      <c r="J102" s="205">
        <v>65</v>
      </c>
      <c r="K102" s="205">
        <v>157</v>
      </c>
      <c r="L102" s="206">
        <f t="shared" si="12"/>
        <v>26.370238143535232</v>
      </c>
      <c r="M102" s="7" t="str">
        <f t="shared" si="11"/>
        <v>สูงกว่ามาตรฐาน</v>
      </c>
      <c r="N102" s="205">
        <v>-13</v>
      </c>
      <c r="O102" s="205"/>
      <c r="P102" s="189"/>
      <c r="Q102" s="189"/>
      <c r="R102" s="189">
        <v>23</v>
      </c>
      <c r="S102" s="189"/>
      <c r="T102" s="189">
        <v>9.69</v>
      </c>
      <c r="U102" s="189"/>
    </row>
    <row r="103" spans="1:21">
      <c r="A103" s="19" t="s">
        <v>805</v>
      </c>
      <c r="B103" s="7">
        <v>22</v>
      </c>
      <c r="C103" s="25">
        <v>572530</v>
      </c>
      <c r="D103" s="39" t="s">
        <v>156</v>
      </c>
      <c r="E103" s="27" t="s">
        <v>567</v>
      </c>
      <c r="F103" s="40" t="s">
        <v>568</v>
      </c>
      <c r="G103" s="225">
        <v>9.61</v>
      </c>
      <c r="H103" s="225"/>
      <c r="I103" s="7" t="str">
        <f t="shared" si="10"/>
        <v>ปานกลาง</v>
      </c>
      <c r="J103" s="205">
        <v>55</v>
      </c>
      <c r="K103" s="205">
        <v>150</v>
      </c>
      <c r="L103" s="206">
        <f t="shared" si="12"/>
        <v>24.444444444444443</v>
      </c>
      <c r="M103" s="7" t="str">
        <f t="shared" si="11"/>
        <v>สูงกว่ามาตรฐาน</v>
      </c>
      <c r="N103" s="205">
        <v>-17</v>
      </c>
      <c r="O103" s="205"/>
      <c r="P103" s="189"/>
      <c r="Q103" s="189"/>
      <c r="R103" s="189">
        <v>16</v>
      </c>
      <c r="S103" s="189"/>
      <c r="T103" s="189">
        <v>9.69</v>
      </c>
      <c r="U103" s="189"/>
    </row>
    <row r="104" spans="1:21">
      <c r="A104" s="19" t="s">
        <v>805</v>
      </c>
      <c r="B104" s="7">
        <v>23</v>
      </c>
      <c r="C104" s="71">
        <v>572083</v>
      </c>
      <c r="D104" s="72" t="s">
        <v>157</v>
      </c>
      <c r="E104" s="73" t="s">
        <v>569</v>
      </c>
      <c r="F104" s="75" t="s">
        <v>570</v>
      </c>
      <c r="G104" s="225">
        <v>12.66</v>
      </c>
      <c r="H104" s="225"/>
      <c r="I104" s="7" t="str">
        <f t="shared" ref="I104:I119" si="13">IF(G82&lt;7.5,"ดีมาก",IF(G82&lt;8.7,"ดี",IF(G82&lt;11.11,"ปานกลาง",IF(G82&lt;12.31,"ต่ำ","ต่ำมาก"))))</f>
        <v>ปานกลาง</v>
      </c>
      <c r="J104" s="205">
        <v>55</v>
      </c>
      <c r="K104" s="205">
        <v>150</v>
      </c>
      <c r="L104" s="206">
        <f t="shared" si="12"/>
        <v>24.444444444444443</v>
      </c>
      <c r="M104" s="7" t="str">
        <f t="shared" ref="M104:M119" si="14">IF(L104&gt;22.75,"สูงกว่ามาตรฐาน",IF(L104&gt;15.4,"มาตรฐาน","ต่ำกว่ามาตรฐาน"))</f>
        <v>สูงกว่ามาตรฐาน</v>
      </c>
      <c r="N104" s="205">
        <v>0</v>
      </c>
      <c r="O104" s="205"/>
      <c r="P104" s="189"/>
      <c r="Q104" s="189"/>
      <c r="R104" s="189">
        <v>13</v>
      </c>
      <c r="S104" s="189"/>
      <c r="T104" s="189">
        <v>12.66</v>
      </c>
      <c r="U104" s="189"/>
    </row>
    <row r="105" spans="1:21">
      <c r="A105" s="19" t="s">
        <v>805</v>
      </c>
      <c r="B105" s="7">
        <v>24</v>
      </c>
      <c r="C105" s="71">
        <v>572089</v>
      </c>
      <c r="D105" s="72" t="s">
        <v>157</v>
      </c>
      <c r="E105" s="73" t="s">
        <v>507</v>
      </c>
      <c r="F105" s="75" t="s">
        <v>571</v>
      </c>
      <c r="G105" s="225">
        <v>11.13</v>
      </c>
      <c r="H105" s="225"/>
      <c r="I105" s="7" t="str">
        <f t="shared" si="13"/>
        <v>ปานกลาง</v>
      </c>
      <c r="J105" s="205">
        <v>27</v>
      </c>
      <c r="K105" s="205">
        <v>141</v>
      </c>
      <c r="L105" s="206">
        <f t="shared" si="12"/>
        <v>13.58080579447714</v>
      </c>
      <c r="M105" s="7" t="str">
        <f t="shared" si="14"/>
        <v>ต่ำกว่ามาตรฐาน</v>
      </c>
      <c r="N105" s="205">
        <v>5</v>
      </c>
      <c r="O105" s="205"/>
      <c r="P105" s="189"/>
      <c r="Q105" s="189"/>
      <c r="R105" s="189">
        <v>15</v>
      </c>
      <c r="S105" s="189"/>
      <c r="T105" s="189">
        <v>11.43</v>
      </c>
      <c r="U105" s="189"/>
    </row>
    <row r="106" spans="1:21">
      <c r="A106" s="19" t="s">
        <v>805</v>
      </c>
      <c r="B106" s="7">
        <v>25</v>
      </c>
      <c r="C106" s="71">
        <v>572092</v>
      </c>
      <c r="D106" s="72" t="s">
        <v>157</v>
      </c>
      <c r="E106" s="73" t="s">
        <v>572</v>
      </c>
      <c r="F106" s="75" t="s">
        <v>573</v>
      </c>
      <c r="G106" s="225">
        <v>9.75</v>
      </c>
      <c r="H106" s="225"/>
      <c r="I106" s="7" t="str">
        <f t="shared" si="13"/>
        <v>ปานกลาง</v>
      </c>
      <c r="J106" s="205">
        <v>25</v>
      </c>
      <c r="K106" s="205">
        <v>138</v>
      </c>
      <c r="L106" s="206">
        <f t="shared" si="12"/>
        <v>13.127494223902543</v>
      </c>
      <c r="M106" s="7" t="str">
        <f t="shared" si="14"/>
        <v>ต่ำกว่ามาตรฐาน</v>
      </c>
      <c r="N106" s="205">
        <v>10</v>
      </c>
      <c r="O106" s="205"/>
      <c r="P106" s="189"/>
      <c r="Q106" s="189"/>
      <c r="R106" s="189">
        <v>15</v>
      </c>
      <c r="S106" s="189"/>
      <c r="T106" s="189">
        <v>9.75</v>
      </c>
      <c r="U106" s="189"/>
    </row>
    <row r="107" spans="1:21">
      <c r="A107" s="19" t="s">
        <v>805</v>
      </c>
      <c r="B107" s="7">
        <v>26</v>
      </c>
      <c r="C107" s="30">
        <v>572094</v>
      </c>
      <c r="D107" s="39" t="s">
        <v>157</v>
      </c>
      <c r="E107" s="70" t="s">
        <v>574</v>
      </c>
      <c r="F107" s="29" t="s">
        <v>575</v>
      </c>
      <c r="G107" s="225">
        <v>10.47</v>
      </c>
      <c r="H107" s="225"/>
      <c r="I107" s="7" t="str">
        <f t="shared" si="13"/>
        <v>ต่ำมาก</v>
      </c>
      <c r="J107" s="205">
        <v>31</v>
      </c>
      <c r="K107" s="205">
        <v>145</v>
      </c>
      <c r="L107" s="206">
        <f t="shared" si="12"/>
        <v>14.744351961950059</v>
      </c>
      <c r="M107" s="7" t="str">
        <f t="shared" si="14"/>
        <v>ต่ำกว่ามาตรฐาน</v>
      </c>
      <c r="N107" s="205">
        <v>-5</v>
      </c>
      <c r="O107" s="205"/>
      <c r="P107" s="189"/>
      <c r="Q107" s="189"/>
      <c r="R107" s="189">
        <v>19</v>
      </c>
      <c r="S107" s="189"/>
      <c r="T107" s="189">
        <v>10.47</v>
      </c>
      <c r="U107" s="189"/>
    </row>
    <row r="108" spans="1:21">
      <c r="A108" s="19" t="s">
        <v>805</v>
      </c>
      <c r="B108" s="7">
        <v>27</v>
      </c>
      <c r="C108" s="30">
        <v>572107</v>
      </c>
      <c r="D108" s="39" t="s">
        <v>157</v>
      </c>
      <c r="E108" s="70" t="s">
        <v>576</v>
      </c>
      <c r="F108" s="29" t="s">
        <v>174</v>
      </c>
      <c r="G108" s="225">
        <v>11.79</v>
      </c>
      <c r="H108" s="225"/>
      <c r="I108" s="7" t="str">
        <f t="shared" si="13"/>
        <v>ต่ำ</v>
      </c>
      <c r="J108" s="205">
        <v>30</v>
      </c>
      <c r="K108" s="205">
        <v>140</v>
      </c>
      <c r="L108" s="206">
        <f t="shared" si="12"/>
        <v>15.306122448979593</v>
      </c>
      <c r="M108" s="7" t="str">
        <f t="shared" si="14"/>
        <v>ต่ำกว่ามาตรฐาน</v>
      </c>
      <c r="N108" s="205">
        <v>4</v>
      </c>
      <c r="O108" s="205"/>
      <c r="P108" s="189"/>
      <c r="Q108" s="189"/>
      <c r="R108" s="189">
        <v>12</v>
      </c>
      <c r="S108" s="189"/>
      <c r="T108" s="189">
        <v>11.79</v>
      </c>
      <c r="U108" s="189"/>
    </row>
    <row r="109" spans="1:21">
      <c r="A109" s="19" t="s">
        <v>805</v>
      </c>
      <c r="B109" s="7">
        <v>28</v>
      </c>
      <c r="C109" s="71">
        <v>572109</v>
      </c>
      <c r="D109" s="72" t="s">
        <v>157</v>
      </c>
      <c r="E109" s="73" t="s">
        <v>577</v>
      </c>
      <c r="F109" s="75" t="s">
        <v>389</v>
      </c>
      <c r="G109" s="225">
        <v>11.63</v>
      </c>
      <c r="H109" s="225"/>
      <c r="I109" s="7" t="str">
        <f t="shared" si="13"/>
        <v>ต่ำ</v>
      </c>
      <c r="J109" s="205">
        <v>27</v>
      </c>
      <c r="K109" s="205">
        <v>135</v>
      </c>
      <c r="L109" s="206">
        <f t="shared" si="12"/>
        <v>14.814814814814813</v>
      </c>
      <c r="M109" s="7" t="str">
        <f t="shared" si="14"/>
        <v>ต่ำกว่ามาตรฐาน</v>
      </c>
      <c r="N109" s="205">
        <v>-5</v>
      </c>
      <c r="O109" s="205"/>
      <c r="P109" s="189"/>
      <c r="Q109" s="189"/>
      <c r="R109" s="189">
        <v>11</v>
      </c>
      <c r="S109" s="189"/>
      <c r="T109" s="189">
        <v>11.63</v>
      </c>
      <c r="U109" s="189"/>
    </row>
    <row r="110" spans="1:21">
      <c r="A110" s="19" t="s">
        <v>805</v>
      </c>
      <c r="B110" s="7">
        <v>29</v>
      </c>
      <c r="C110" s="71">
        <v>572112</v>
      </c>
      <c r="D110" s="72" t="s">
        <v>157</v>
      </c>
      <c r="E110" s="73" t="s">
        <v>343</v>
      </c>
      <c r="F110" s="75" t="s">
        <v>578</v>
      </c>
      <c r="G110" s="225">
        <v>12.53</v>
      </c>
      <c r="H110" s="225"/>
      <c r="I110" s="7" t="str">
        <f t="shared" si="13"/>
        <v>ต่ำมาก</v>
      </c>
      <c r="J110" s="205">
        <v>55</v>
      </c>
      <c r="K110" s="205">
        <v>153</v>
      </c>
      <c r="L110" s="206">
        <f t="shared" si="12"/>
        <v>23.495236874706311</v>
      </c>
      <c r="M110" s="7" t="str">
        <f t="shared" si="14"/>
        <v>สูงกว่ามาตรฐาน</v>
      </c>
      <c r="N110" s="205">
        <v>-16</v>
      </c>
      <c r="O110" s="205"/>
      <c r="P110" s="189"/>
      <c r="Q110" s="189"/>
      <c r="R110" s="189">
        <v>13</v>
      </c>
      <c r="S110" s="189"/>
      <c r="T110" s="189">
        <v>12.53</v>
      </c>
      <c r="U110" s="189"/>
    </row>
    <row r="111" spans="1:21">
      <c r="A111" s="19" t="s">
        <v>805</v>
      </c>
      <c r="B111" s="7">
        <v>30</v>
      </c>
      <c r="C111" s="30">
        <v>572113</v>
      </c>
      <c r="D111" s="39" t="s">
        <v>157</v>
      </c>
      <c r="E111" s="70" t="s">
        <v>579</v>
      </c>
      <c r="F111" s="29" t="s">
        <v>580</v>
      </c>
      <c r="G111" s="226">
        <v>12.6</v>
      </c>
      <c r="H111" s="226"/>
      <c r="I111" s="7" t="str">
        <f t="shared" si="13"/>
        <v>ต่ำมาก</v>
      </c>
      <c r="J111" s="205">
        <v>50</v>
      </c>
      <c r="K111" s="205">
        <v>150</v>
      </c>
      <c r="L111" s="206">
        <f t="shared" si="12"/>
        <v>22.222222222222221</v>
      </c>
      <c r="M111" s="7" t="str">
        <f t="shared" si="14"/>
        <v>มาตรฐาน</v>
      </c>
      <c r="N111" s="205">
        <v>-5</v>
      </c>
      <c r="O111" s="205"/>
      <c r="P111" s="189"/>
      <c r="Q111" s="189"/>
      <c r="R111" s="189">
        <v>11</v>
      </c>
      <c r="S111" s="189"/>
      <c r="T111" s="189">
        <v>12.6</v>
      </c>
      <c r="U111" s="189"/>
    </row>
    <row r="112" spans="1:21">
      <c r="A112" s="19" t="s">
        <v>805</v>
      </c>
      <c r="B112" s="7">
        <v>31</v>
      </c>
      <c r="C112" s="30">
        <v>572115</v>
      </c>
      <c r="D112" s="39" t="s">
        <v>157</v>
      </c>
      <c r="E112" s="70" t="s">
        <v>581</v>
      </c>
      <c r="F112" s="40" t="s">
        <v>582</v>
      </c>
      <c r="G112" s="225">
        <v>10.91</v>
      </c>
      <c r="H112" s="225"/>
      <c r="I112" s="7" t="str">
        <f t="shared" si="13"/>
        <v>ปานกลาง</v>
      </c>
      <c r="J112" s="205">
        <v>40</v>
      </c>
      <c r="K112" s="205">
        <v>147</v>
      </c>
      <c r="L112" s="206">
        <f t="shared" si="12"/>
        <v>18.510805682817345</v>
      </c>
      <c r="M112" s="7" t="str">
        <f t="shared" si="14"/>
        <v>มาตรฐาน</v>
      </c>
      <c r="N112" s="205">
        <v>5</v>
      </c>
      <c r="O112" s="205"/>
      <c r="P112" s="189"/>
      <c r="Q112" s="189"/>
      <c r="R112" s="189">
        <v>16</v>
      </c>
      <c r="S112" s="189"/>
      <c r="T112" s="189">
        <v>10.91</v>
      </c>
      <c r="U112" s="189"/>
    </row>
    <row r="113" spans="1:21">
      <c r="A113" s="19" t="s">
        <v>805</v>
      </c>
      <c r="B113" s="7">
        <v>32</v>
      </c>
      <c r="C113" s="30">
        <v>572119</v>
      </c>
      <c r="D113" s="39" t="s">
        <v>157</v>
      </c>
      <c r="E113" s="70" t="s">
        <v>353</v>
      </c>
      <c r="F113" s="29" t="s">
        <v>352</v>
      </c>
      <c r="G113" s="225">
        <v>10.75</v>
      </c>
      <c r="H113" s="225"/>
      <c r="I113" s="7" t="str">
        <f t="shared" si="13"/>
        <v>ต่ำ</v>
      </c>
      <c r="J113" s="205">
        <v>46</v>
      </c>
      <c r="K113" s="205">
        <v>144</v>
      </c>
      <c r="L113" s="206">
        <f t="shared" si="12"/>
        <v>22.183641975308642</v>
      </c>
      <c r="M113" s="7" t="str">
        <f t="shared" si="14"/>
        <v>มาตรฐาน</v>
      </c>
      <c r="N113" s="205">
        <v>5</v>
      </c>
      <c r="O113" s="205"/>
      <c r="P113" s="189"/>
      <c r="Q113" s="189"/>
      <c r="R113" s="189">
        <v>18</v>
      </c>
      <c r="S113" s="189"/>
      <c r="T113" s="189">
        <v>10.75</v>
      </c>
      <c r="U113" s="189"/>
    </row>
    <row r="114" spans="1:21">
      <c r="A114" s="19" t="s">
        <v>805</v>
      </c>
      <c r="B114" s="7">
        <v>33</v>
      </c>
      <c r="C114" s="30">
        <v>572121</v>
      </c>
      <c r="D114" s="39" t="s">
        <v>157</v>
      </c>
      <c r="E114" s="70" t="s">
        <v>583</v>
      </c>
      <c r="F114" s="29" t="s">
        <v>584</v>
      </c>
      <c r="G114" s="225">
        <v>10.19</v>
      </c>
      <c r="H114" s="225"/>
      <c r="I114" s="7" t="str">
        <f t="shared" si="13"/>
        <v>ต่ำ</v>
      </c>
      <c r="J114" s="205">
        <v>49</v>
      </c>
      <c r="K114" s="205">
        <v>146</v>
      </c>
      <c r="L114" s="206">
        <f t="shared" si="12"/>
        <v>22.987427284668797</v>
      </c>
      <c r="M114" s="7" t="str">
        <f t="shared" si="14"/>
        <v>สูงกว่ามาตรฐาน</v>
      </c>
      <c r="N114" s="205">
        <v>5</v>
      </c>
      <c r="O114" s="205"/>
      <c r="P114" s="189"/>
      <c r="Q114" s="189"/>
      <c r="R114" s="189">
        <v>16</v>
      </c>
      <c r="S114" s="189"/>
      <c r="T114" s="189">
        <v>10.19</v>
      </c>
      <c r="U114" s="189"/>
    </row>
    <row r="115" spans="1:21">
      <c r="A115" s="19" t="s">
        <v>805</v>
      </c>
      <c r="B115" s="7">
        <v>34</v>
      </c>
      <c r="C115" s="71">
        <v>572123</v>
      </c>
      <c r="D115" s="72" t="s">
        <v>157</v>
      </c>
      <c r="E115" s="73" t="s">
        <v>585</v>
      </c>
      <c r="F115" s="75" t="s">
        <v>586</v>
      </c>
      <c r="G115" s="225">
        <v>10.69</v>
      </c>
      <c r="H115" s="225"/>
      <c r="I115" s="7" t="str">
        <f t="shared" si="13"/>
        <v>ต่ำ</v>
      </c>
      <c r="J115" s="205">
        <v>33</v>
      </c>
      <c r="K115" s="205">
        <v>140</v>
      </c>
      <c r="L115" s="206">
        <f t="shared" si="12"/>
        <v>16.836734693877553</v>
      </c>
      <c r="M115" s="7" t="str">
        <f t="shared" si="14"/>
        <v>มาตรฐาน</v>
      </c>
      <c r="N115" s="205">
        <v>-2</v>
      </c>
      <c r="O115" s="205"/>
      <c r="P115" s="189"/>
      <c r="Q115" s="189"/>
      <c r="R115" s="189">
        <v>17</v>
      </c>
      <c r="S115" s="189"/>
      <c r="T115" s="189">
        <v>10.69</v>
      </c>
      <c r="U115" s="189"/>
    </row>
    <row r="116" spans="1:21">
      <c r="A116" s="19" t="s">
        <v>805</v>
      </c>
      <c r="B116" s="7">
        <v>35</v>
      </c>
      <c r="C116" s="71">
        <v>572125</v>
      </c>
      <c r="D116" s="72" t="s">
        <v>157</v>
      </c>
      <c r="E116" s="73" t="s">
        <v>587</v>
      </c>
      <c r="F116" s="75" t="s">
        <v>171</v>
      </c>
      <c r="G116" s="225">
        <v>10.91</v>
      </c>
      <c r="H116" s="225"/>
      <c r="I116" s="7" t="str">
        <f t="shared" si="13"/>
        <v>ต่ำมาก</v>
      </c>
      <c r="J116" s="205">
        <v>23</v>
      </c>
      <c r="K116" s="205">
        <v>128</v>
      </c>
      <c r="L116" s="206">
        <f t="shared" si="12"/>
        <v>14.0380859375</v>
      </c>
      <c r="M116" s="7" t="str">
        <f t="shared" si="14"/>
        <v>ต่ำกว่ามาตรฐาน</v>
      </c>
      <c r="N116" s="205">
        <v>5</v>
      </c>
      <c r="O116" s="205"/>
      <c r="P116" s="189"/>
      <c r="Q116" s="189"/>
      <c r="R116" s="189">
        <v>22</v>
      </c>
      <c r="S116" s="189"/>
      <c r="T116" s="189">
        <v>10.91</v>
      </c>
      <c r="U116" s="189"/>
    </row>
    <row r="117" spans="1:21">
      <c r="A117" s="19" t="s">
        <v>805</v>
      </c>
      <c r="B117" s="7">
        <v>36</v>
      </c>
      <c r="C117" s="15">
        <v>572512</v>
      </c>
      <c r="D117" s="39" t="s">
        <v>157</v>
      </c>
      <c r="E117" s="29" t="s">
        <v>588</v>
      </c>
      <c r="F117" s="29" t="s">
        <v>589</v>
      </c>
      <c r="G117" s="225">
        <v>9.7200000000000006</v>
      </c>
      <c r="H117" s="225"/>
      <c r="I117" s="7" t="str">
        <f t="shared" si="13"/>
        <v>ปานกลาง</v>
      </c>
      <c r="J117" s="205">
        <v>25</v>
      </c>
      <c r="K117" s="205">
        <v>134</v>
      </c>
      <c r="L117" s="206">
        <f t="shared" si="12"/>
        <v>13.922922699933167</v>
      </c>
      <c r="M117" s="7" t="str">
        <f t="shared" si="14"/>
        <v>ต่ำกว่ามาตรฐาน</v>
      </c>
      <c r="N117" s="205">
        <v>5</v>
      </c>
      <c r="O117" s="205"/>
      <c r="P117" s="189"/>
      <c r="Q117" s="189"/>
      <c r="R117" s="189">
        <v>15</v>
      </c>
      <c r="S117" s="189"/>
      <c r="T117" s="189">
        <v>9.7200000000000006</v>
      </c>
      <c r="U117" s="189"/>
    </row>
    <row r="118" spans="1:21">
      <c r="A118" s="19" t="s">
        <v>805</v>
      </c>
      <c r="B118" s="7">
        <v>37</v>
      </c>
      <c r="C118" s="74">
        <v>572516</v>
      </c>
      <c r="D118" s="72" t="s">
        <v>157</v>
      </c>
      <c r="E118" s="75" t="s">
        <v>368</v>
      </c>
      <c r="F118" s="75" t="s">
        <v>397</v>
      </c>
      <c r="G118" s="225">
        <v>11.79</v>
      </c>
      <c r="H118" s="225"/>
      <c r="I118" s="7" t="str">
        <f t="shared" si="13"/>
        <v>ปานกลาง</v>
      </c>
      <c r="J118" s="205">
        <v>28</v>
      </c>
      <c r="K118" s="205">
        <v>142</v>
      </c>
      <c r="L118" s="206">
        <f t="shared" si="12"/>
        <v>13.886133703630232</v>
      </c>
      <c r="M118" s="7" t="str">
        <f t="shared" si="14"/>
        <v>ต่ำกว่ามาตรฐาน</v>
      </c>
      <c r="N118" s="205">
        <v>5</v>
      </c>
      <c r="O118" s="205"/>
      <c r="P118" s="189"/>
      <c r="Q118" s="189"/>
      <c r="R118" s="189">
        <v>10</v>
      </c>
      <c r="S118" s="189"/>
      <c r="T118" s="189">
        <v>11.79</v>
      </c>
      <c r="U118" s="189"/>
    </row>
    <row r="119" spans="1:21">
      <c r="A119" s="19" t="s">
        <v>805</v>
      </c>
      <c r="B119" s="7">
        <v>38</v>
      </c>
      <c r="C119" s="25">
        <v>572527</v>
      </c>
      <c r="D119" s="39" t="s">
        <v>157</v>
      </c>
      <c r="E119" s="27" t="s">
        <v>590</v>
      </c>
      <c r="F119" s="40" t="s">
        <v>591</v>
      </c>
      <c r="G119" s="225">
        <v>10.029999999999999</v>
      </c>
      <c r="H119" s="225"/>
      <c r="I119" s="7" t="str">
        <f t="shared" si="13"/>
        <v>ต่ำ</v>
      </c>
      <c r="J119" s="205">
        <v>28</v>
      </c>
      <c r="K119" s="205">
        <v>128</v>
      </c>
      <c r="L119" s="206">
        <f t="shared" si="12"/>
        <v>17.08984375</v>
      </c>
      <c r="M119" s="7" t="str">
        <f t="shared" si="14"/>
        <v>มาตรฐาน</v>
      </c>
      <c r="N119" s="205">
        <v>10</v>
      </c>
      <c r="O119" s="205"/>
      <c r="P119" s="189"/>
      <c r="Q119" s="189"/>
      <c r="R119" s="189">
        <v>23</v>
      </c>
      <c r="S119" s="189"/>
      <c r="T119" s="189">
        <v>10.029999999999999</v>
      </c>
      <c r="U119" s="189"/>
    </row>
    <row r="120" spans="1:21" ht="20.25" customHeight="1">
      <c r="A120" s="19" t="s">
        <v>806</v>
      </c>
      <c r="B120" s="7">
        <v>1</v>
      </c>
      <c r="C120" s="30">
        <v>572002</v>
      </c>
      <c r="D120" s="39" t="s">
        <v>156</v>
      </c>
      <c r="E120" s="70" t="s">
        <v>592</v>
      </c>
      <c r="F120" s="29" t="s">
        <v>593</v>
      </c>
      <c r="G120" s="225">
        <v>10.81</v>
      </c>
      <c r="H120" s="225"/>
      <c r="I120" s="7" t="str">
        <f t="shared" ref="I120:I141" si="15">IF(G120&lt;7.14,"ดีมาก",IF(G120&lt;8.18,"ดี",IF(G120&lt;10.29,"ปานกลาง",IF(G120&lt;11.33,"ต่ำ","ต่ำมาก"))))</f>
        <v>ต่ำ</v>
      </c>
      <c r="J120" s="205">
        <v>29</v>
      </c>
      <c r="K120" s="205">
        <v>137</v>
      </c>
      <c r="L120" s="206">
        <f>J120/(K120/100)^2</f>
        <v>15.451009643561189</v>
      </c>
      <c r="M120" s="7" t="str">
        <f t="shared" ref="M120:M141" si="16">IF(L120&gt;22.28,"สูงกว่ามาตรฐาน",IF(L120&gt;15.25,"มาตรฐาน","ต่ำกว่ามาตรฐาน"))</f>
        <v>มาตรฐาน</v>
      </c>
      <c r="N120" s="205">
        <v>-10</v>
      </c>
      <c r="O120" s="205"/>
      <c r="P120" s="189">
        <v>118</v>
      </c>
      <c r="Q120" s="189"/>
      <c r="R120" s="189">
        <v>9</v>
      </c>
      <c r="S120" s="189"/>
      <c r="T120" s="189">
        <v>13.6</v>
      </c>
      <c r="U120" s="189"/>
    </row>
    <row r="121" spans="1:21" ht="20.25" customHeight="1">
      <c r="A121" s="19" t="s">
        <v>806</v>
      </c>
      <c r="B121" s="7">
        <v>2</v>
      </c>
      <c r="C121" s="30">
        <v>572005</v>
      </c>
      <c r="D121" s="39" t="s">
        <v>156</v>
      </c>
      <c r="E121" s="70" t="s">
        <v>594</v>
      </c>
      <c r="F121" s="29" t="s">
        <v>595</v>
      </c>
      <c r="G121" s="225">
        <v>10.87</v>
      </c>
      <c r="H121" s="225"/>
      <c r="I121" s="7" t="str">
        <f t="shared" si="15"/>
        <v>ต่ำ</v>
      </c>
      <c r="J121" s="205">
        <v>30</v>
      </c>
      <c r="K121" s="205">
        <v>138</v>
      </c>
      <c r="L121" s="206">
        <f t="shared" ref="L121:L155" si="17">J121/(K121/100)^2</f>
        <v>15.752993068683052</v>
      </c>
      <c r="M121" s="7" t="str">
        <f t="shared" si="16"/>
        <v>มาตรฐาน</v>
      </c>
      <c r="N121" s="205">
        <v>-17</v>
      </c>
      <c r="O121" s="205"/>
      <c r="P121" s="189">
        <v>110</v>
      </c>
      <c r="Q121" s="189"/>
      <c r="R121" s="189">
        <v>10</v>
      </c>
      <c r="S121" s="189"/>
      <c r="T121" s="189">
        <v>12.01</v>
      </c>
      <c r="U121" s="189"/>
    </row>
    <row r="122" spans="1:21" ht="20.25" customHeight="1">
      <c r="A122" s="19" t="s">
        <v>806</v>
      </c>
      <c r="B122" s="7">
        <v>3</v>
      </c>
      <c r="C122" s="30">
        <v>572008</v>
      </c>
      <c r="D122" s="39" t="s">
        <v>156</v>
      </c>
      <c r="E122" s="70" t="s">
        <v>596</v>
      </c>
      <c r="F122" s="29" t="s">
        <v>597</v>
      </c>
      <c r="G122" s="225">
        <v>11.93</v>
      </c>
      <c r="H122" s="225"/>
      <c r="I122" s="7" t="str">
        <f t="shared" si="15"/>
        <v>ต่ำมาก</v>
      </c>
      <c r="J122" s="205">
        <v>24</v>
      </c>
      <c r="K122" s="205">
        <v>134</v>
      </c>
      <c r="L122" s="206">
        <f t="shared" si="17"/>
        <v>13.366005791935841</v>
      </c>
      <c r="M122" s="7" t="str">
        <f t="shared" si="16"/>
        <v>ต่ำกว่ามาตรฐาน</v>
      </c>
      <c r="N122" s="205">
        <v>-17</v>
      </c>
      <c r="O122" s="205"/>
      <c r="P122" s="189">
        <v>110</v>
      </c>
      <c r="Q122" s="189"/>
      <c r="R122" s="189">
        <v>11</v>
      </c>
      <c r="S122" s="189"/>
      <c r="T122" s="189">
        <v>12.61</v>
      </c>
      <c r="U122" s="189"/>
    </row>
    <row r="123" spans="1:21" ht="20.25" customHeight="1">
      <c r="A123" s="19" t="s">
        <v>806</v>
      </c>
      <c r="B123" s="7">
        <v>4</v>
      </c>
      <c r="C123" s="30">
        <v>572010</v>
      </c>
      <c r="D123" s="39" t="s">
        <v>156</v>
      </c>
      <c r="E123" s="70" t="s">
        <v>598</v>
      </c>
      <c r="F123" s="29" t="s">
        <v>599</v>
      </c>
      <c r="G123" s="225">
        <v>10.77</v>
      </c>
      <c r="H123" s="225"/>
      <c r="I123" s="7" t="str">
        <f t="shared" si="15"/>
        <v>ต่ำ</v>
      </c>
      <c r="J123" s="205">
        <v>59</v>
      </c>
      <c r="K123" s="205">
        <v>149</v>
      </c>
      <c r="L123" s="206">
        <f t="shared" si="17"/>
        <v>26.575379487410476</v>
      </c>
      <c r="M123" s="7" t="str">
        <f t="shared" si="16"/>
        <v>สูงกว่ามาตรฐาน</v>
      </c>
      <c r="N123" s="205">
        <v>4</v>
      </c>
      <c r="O123" s="205"/>
      <c r="P123" s="189">
        <v>128</v>
      </c>
      <c r="Q123" s="189"/>
      <c r="R123" s="189">
        <v>16</v>
      </c>
      <c r="S123" s="189"/>
      <c r="T123" s="189">
        <v>14.33</v>
      </c>
      <c r="U123" s="189"/>
    </row>
    <row r="124" spans="1:21" ht="20.25" customHeight="1">
      <c r="A124" s="19" t="s">
        <v>806</v>
      </c>
      <c r="B124" s="7">
        <v>5</v>
      </c>
      <c r="C124" s="71">
        <v>572017</v>
      </c>
      <c r="D124" s="72" t="s">
        <v>156</v>
      </c>
      <c r="E124" s="73" t="s">
        <v>600</v>
      </c>
      <c r="F124" s="107" t="s">
        <v>601</v>
      </c>
      <c r="G124" s="225">
        <v>10.71</v>
      </c>
      <c r="H124" s="225"/>
      <c r="I124" s="7" t="str">
        <f t="shared" si="15"/>
        <v>ต่ำ</v>
      </c>
      <c r="J124" s="205">
        <v>23</v>
      </c>
      <c r="K124" s="205">
        <v>135</v>
      </c>
      <c r="L124" s="206">
        <f t="shared" si="17"/>
        <v>12.620027434842248</v>
      </c>
      <c r="M124" s="7" t="str">
        <f t="shared" si="16"/>
        <v>ต่ำกว่ามาตรฐาน</v>
      </c>
      <c r="N124" s="205">
        <v>-1</v>
      </c>
      <c r="O124" s="205"/>
      <c r="P124" s="189">
        <v>113</v>
      </c>
      <c r="Q124" s="189"/>
      <c r="R124" s="189">
        <v>15</v>
      </c>
      <c r="S124" s="189"/>
      <c r="T124" s="189">
        <v>13.97</v>
      </c>
      <c r="U124" s="189"/>
    </row>
    <row r="125" spans="1:21" ht="20.25" customHeight="1">
      <c r="A125" s="19" t="s">
        <v>806</v>
      </c>
      <c r="B125" s="7">
        <v>6</v>
      </c>
      <c r="C125" s="71">
        <v>572020</v>
      </c>
      <c r="D125" s="72" t="s">
        <v>156</v>
      </c>
      <c r="E125" s="73" t="s">
        <v>170</v>
      </c>
      <c r="F125" s="75" t="s">
        <v>602</v>
      </c>
      <c r="G125" s="225">
        <v>10.52</v>
      </c>
      <c r="H125" s="225"/>
      <c r="I125" s="7" t="str">
        <f t="shared" si="15"/>
        <v>ต่ำ</v>
      </c>
      <c r="J125" s="205">
        <v>30</v>
      </c>
      <c r="K125" s="205">
        <v>139</v>
      </c>
      <c r="L125" s="206">
        <f t="shared" si="17"/>
        <v>15.527146628021326</v>
      </c>
      <c r="M125" s="7" t="str">
        <f t="shared" si="16"/>
        <v>มาตรฐาน</v>
      </c>
      <c r="N125" s="205">
        <v>10</v>
      </c>
      <c r="O125" s="205"/>
      <c r="P125" s="189">
        <v>170</v>
      </c>
      <c r="Q125" s="189"/>
      <c r="R125" s="189">
        <v>21</v>
      </c>
      <c r="S125" s="189"/>
      <c r="T125" s="189">
        <v>12.98</v>
      </c>
      <c r="U125" s="189"/>
    </row>
    <row r="126" spans="1:21" ht="20.25" customHeight="1">
      <c r="A126" s="19" t="s">
        <v>806</v>
      </c>
      <c r="B126" s="7">
        <v>7</v>
      </c>
      <c r="C126" s="30">
        <v>572023</v>
      </c>
      <c r="D126" s="39" t="s">
        <v>156</v>
      </c>
      <c r="E126" s="70" t="s">
        <v>603</v>
      </c>
      <c r="F126" s="29" t="s">
        <v>604</v>
      </c>
      <c r="G126" s="225">
        <v>9.9499999999999993</v>
      </c>
      <c r="H126" s="225"/>
      <c r="I126" s="7" t="str">
        <f t="shared" si="15"/>
        <v>ปานกลาง</v>
      </c>
      <c r="J126" s="205">
        <v>39</v>
      </c>
      <c r="K126" s="205">
        <v>141</v>
      </c>
      <c r="L126" s="206">
        <f t="shared" si="17"/>
        <v>19.616719480911424</v>
      </c>
      <c r="M126" s="7" t="str">
        <f t="shared" si="16"/>
        <v>มาตรฐาน</v>
      </c>
      <c r="N126" s="205">
        <v>4</v>
      </c>
      <c r="O126" s="205"/>
      <c r="P126" s="189">
        <v>103</v>
      </c>
      <c r="Q126" s="189"/>
      <c r="R126" s="189">
        <v>13</v>
      </c>
      <c r="S126" s="189"/>
      <c r="T126" s="189">
        <v>15.29</v>
      </c>
      <c r="U126" s="189"/>
    </row>
    <row r="127" spans="1:21" ht="20.25" customHeight="1">
      <c r="A127" s="19" t="s">
        <v>806</v>
      </c>
      <c r="B127" s="7">
        <v>8</v>
      </c>
      <c r="C127" s="71">
        <v>572029</v>
      </c>
      <c r="D127" s="72" t="s">
        <v>156</v>
      </c>
      <c r="E127" s="73" t="s">
        <v>605</v>
      </c>
      <c r="F127" s="107" t="s">
        <v>606</v>
      </c>
      <c r="G127" s="225">
        <v>9.11</v>
      </c>
      <c r="H127" s="225"/>
      <c r="I127" s="7" t="str">
        <f t="shared" si="15"/>
        <v>ปานกลาง</v>
      </c>
      <c r="J127" s="205">
        <v>28</v>
      </c>
      <c r="K127" s="205">
        <v>141</v>
      </c>
      <c r="L127" s="206">
        <f t="shared" si="17"/>
        <v>14.083798601679998</v>
      </c>
      <c r="M127" s="7" t="str">
        <f t="shared" si="16"/>
        <v>ต่ำกว่ามาตรฐาน</v>
      </c>
      <c r="N127" s="205">
        <v>7</v>
      </c>
      <c r="O127" s="205"/>
      <c r="P127" s="189">
        <v>185</v>
      </c>
      <c r="Q127" s="189"/>
      <c r="R127" s="189">
        <v>22</v>
      </c>
      <c r="S127" s="189"/>
      <c r="T127" s="189">
        <v>12.2</v>
      </c>
      <c r="U127" s="189"/>
    </row>
    <row r="128" spans="1:21" ht="20.25" customHeight="1">
      <c r="A128" s="19" t="s">
        <v>806</v>
      </c>
      <c r="B128" s="7">
        <v>9</v>
      </c>
      <c r="C128" s="30">
        <v>572030</v>
      </c>
      <c r="D128" s="39" t="s">
        <v>156</v>
      </c>
      <c r="E128" s="70" t="s">
        <v>375</v>
      </c>
      <c r="F128" s="29" t="s">
        <v>607</v>
      </c>
      <c r="G128" s="225">
        <v>10.53</v>
      </c>
      <c r="H128" s="225"/>
      <c r="I128" s="7" t="str">
        <f t="shared" si="15"/>
        <v>ต่ำ</v>
      </c>
      <c r="J128" s="205">
        <v>28</v>
      </c>
      <c r="K128" s="205">
        <v>142</v>
      </c>
      <c r="L128" s="206">
        <f t="shared" si="17"/>
        <v>13.886133703630232</v>
      </c>
      <c r="M128" s="7" t="str">
        <f t="shared" si="16"/>
        <v>ต่ำกว่ามาตรฐาน</v>
      </c>
      <c r="N128" s="205">
        <v>0</v>
      </c>
      <c r="O128" s="205"/>
      <c r="P128" s="189">
        <v>131</v>
      </c>
      <c r="Q128" s="189"/>
      <c r="R128" s="189">
        <v>10</v>
      </c>
      <c r="S128" s="189"/>
      <c r="T128" s="189">
        <v>13.41</v>
      </c>
      <c r="U128" s="189"/>
    </row>
    <row r="129" spans="1:21" ht="20.25" customHeight="1">
      <c r="A129" s="19" t="s">
        <v>806</v>
      </c>
      <c r="B129" s="7">
        <v>10</v>
      </c>
      <c r="C129" s="30">
        <v>572032</v>
      </c>
      <c r="D129" s="39" t="s">
        <v>156</v>
      </c>
      <c r="E129" s="70" t="s">
        <v>608</v>
      </c>
      <c r="F129" s="40" t="s">
        <v>609</v>
      </c>
      <c r="G129" s="225">
        <v>9.0299999999999994</v>
      </c>
      <c r="H129" s="225"/>
      <c r="I129" s="7" t="str">
        <f t="shared" si="15"/>
        <v>ปานกลาง</v>
      </c>
      <c r="J129" s="205">
        <v>26</v>
      </c>
      <c r="K129" s="205">
        <v>139</v>
      </c>
      <c r="L129" s="206">
        <f t="shared" si="17"/>
        <v>13.456860410951816</v>
      </c>
      <c r="M129" s="7" t="str">
        <f t="shared" si="16"/>
        <v>ต่ำกว่ามาตรฐาน</v>
      </c>
      <c r="N129" s="205">
        <v>-2</v>
      </c>
      <c r="O129" s="205"/>
      <c r="P129" s="189">
        <v>120</v>
      </c>
      <c r="Q129" s="189"/>
      <c r="R129" s="189">
        <v>10</v>
      </c>
      <c r="S129" s="189"/>
      <c r="T129" s="189">
        <v>12.14</v>
      </c>
      <c r="U129" s="189"/>
    </row>
    <row r="130" spans="1:21" ht="20.25" customHeight="1">
      <c r="A130" s="19" t="s">
        <v>806</v>
      </c>
      <c r="B130" s="7">
        <v>11</v>
      </c>
      <c r="C130" s="71">
        <v>572033</v>
      </c>
      <c r="D130" s="72" t="s">
        <v>156</v>
      </c>
      <c r="E130" s="73" t="s">
        <v>610</v>
      </c>
      <c r="F130" s="75" t="s">
        <v>611</v>
      </c>
      <c r="G130" s="225">
        <v>9.2100000000000009</v>
      </c>
      <c r="H130" s="225"/>
      <c r="I130" s="7" t="str">
        <f t="shared" si="15"/>
        <v>ปานกลาง</v>
      </c>
      <c r="J130" s="205">
        <v>31</v>
      </c>
      <c r="K130" s="205">
        <v>141</v>
      </c>
      <c r="L130" s="206">
        <f t="shared" si="17"/>
        <v>15.592777023288569</v>
      </c>
      <c r="M130" s="7" t="str">
        <f t="shared" si="16"/>
        <v>มาตรฐาน</v>
      </c>
      <c r="N130" s="205">
        <v>5</v>
      </c>
      <c r="O130" s="205"/>
      <c r="P130" s="189">
        <v>145</v>
      </c>
      <c r="Q130" s="189"/>
      <c r="R130" s="189">
        <v>21</v>
      </c>
      <c r="S130" s="189"/>
      <c r="T130" s="189">
        <v>15.86</v>
      </c>
      <c r="U130" s="189"/>
    </row>
    <row r="131" spans="1:21" ht="20.25" customHeight="1">
      <c r="A131" s="19" t="s">
        <v>806</v>
      </c>
      <c r="B131" s="7">
        <v>12</v>
      </c>
      <c r="C131" s="76">
        <v>572035</v>
      </c>
      <c r="D131" s="77" t="s">
        <v>156</v>
      </c>
      <c r="E131" s="70" t="s">
        <v>612</v>
      </c>
      <c r="F131" s="48" t="s">
        <v>613</v>
      </c>
      <c r="G131" s="225">
        <v>21.75</v>
      </c>
      <c r="H131" s="225"/>
      <c r="I131" s="7" t="str">
        <f t="shared" si="15"/>
        <v>ต่ำมาก</v>
      </c>
      <c r="J131" s="205">
        <v>49</v>
      </c>
      <c r="K131" s="205">
        <v>146</v>
      </c>
      <c r="L131" s="206">
        <f t="shared" si="17"/>
        <v>22.987427284668797</v>
      </c>
      <c r="M131" s="7" t="str">
        <f t="shared" si="16"/>
        <v>สูงกว่ามาตรฐาน</v>
      </c>
      <c r="N131" s="205">
        <v>-18</v>
      </c>
      <c r="O131" s="205"/>
      <c r="P131" s="189">
        <v>80</v>
      </c>
      <c r="Q131" s="189"/>
      <c r="R131" s="189">
        <v>10</v>
      </c>
      <c r="S131" s="189"/>
      <c r="T131" s="189">
        <v>24.25</v>
      </c>
      <c r="U131" s="189"/>
    </row>
    <row r="132" spans="1:21" ht="20.25" customHeight="1">
      <c r="A132" s="19" t="s">
        <v>806</v>
      </c>
      <c r="B132" s="7">
        <v>13</v>
      </c>
      <c r="C132" s="30">
        <v>572040</v>
      </c>
      <c r="D132" s="39" t="s">
        <v>156</v>
      </c>
      <c r="E132" s="70" t="s">
        <v>614</v>
      </c>
      <c r="F132" s="40" t="s">
        <v>615</v>
      </c>
      <c r="G132" s="226">
        <v>9.5</v>
      </c>
      <c r="H132" s="226"/>
      <c r="I132" s="7" t="str">
        <f t="shared" si="15"/>
        <v>ปานกลาง</v>
      </c>
      <c r="J132" s="205">
        <v>26</v>
      </c>
      <c r="K132" s="205">
        <v>138</v>
      </c>
      <c r="L132" s="206">
        <f t="shared" si="17"/>
        <v>13.652593992858646</v>
      </c>
      <c r="M132" s="7" t="str">
        <f t="shared" si="16"/>
        <v>ต่ำกว่ามาตรฐาน</v>
      </c>
      <c r="N132" s="205">
        <v>-10</v>
      </c>
      <c r="O132" s="205"/>
      <c r="P132" s="189">
        <v>140</v>
      </c>
      <c r="Q132" s="189"/>
      <c r="R132" s="189">
        <v>14</v>
      </c>
      <c r="S132" s="189"/>
      <c r="T132" s="189" t="s">
        <v>793</v>
      </c>
      <c r="U132" s="189"/>
    </row>
    <row r="133" spans="1:21" ht="20.25" customHeight="1">
      <c r="A133" s="19" t="s">
        <v>806</v>
      </c>
      <c r="B133" s="7">
        <v>14</v>
      </c>
      <c r="C133" s="71">
        <v>572048</v>
      </c>
      <c r="D133" s="72" t="s">
        <v>156</v>
      </c>
      <c r="E133" s="73" t="s">
        <v>319</v>
      </c>
      <c r="F133" s="48" t="s">
        <v>617</v>
      </c>
      <c r="G133" s="225">
        <v>9.43</v>
      </c>
      <c r="H133" s="225"/>
      <c r="I133" s="7" t="str">
        <f t="shared" si="15"/>
        <v>ปานกลาง</v>
      </c>
      <c r="J133" s="205">
        <v>40</v>
      </c>
      <c r="K133" s="205">
        <v>144</v>
      </c>
      <c r="L133" s="206">
        <f t="shared" si="17"/>
        <v>19.290123456790123</v>
      </c>
      <c r="M133" s="7" t="str">
        <f t="shared" si="16"/>
        <v>มาตรฐาน</v>
      </c>
      <c r="N133" s="205">
        <v>0</v>
      </c>
      <c r="O133" s="205"/>
      <c r="P133" s="189">
        <v>1140</v>
      </c>
      <c r="Q133" s="189"/>
      <c r="R133" s="189">
        <v>13</v>
      </c>
      <c r="S133" s="189"/>
      <c r="T133" s="189">
        <v>12.7</v>
      </c>
      <c r="U133" s="189"/>
    </row>
    <row r="134" spans="1:21" ht="20.25" customHeight="1">
      <c r="A134" s="19" t="s">
        <v>806</v>
      </c>
      <c r="B134" s="7">
        <v>15</v>
      </c>
      <c r="C134" s="30">
        <v>572050</v>
      </c>
      <c r="D134" s="39" t="s">
        <v>156</v>
      </c>
      <c r="E134" s="70" t="s">
        <v>618</v>
      </c>
      <c r="F134" s="29" t="s">
        <v>619</v>
      </c>
      <c r="G134" s="225">
        <v>10.71</v>
      </c>
      <c r="H134" s="225"/>
      <c r="I134" s="7" t="str">
        <f t="shared" si="15"/>
        <v>ต่ำ</v>
      </c>
      <c r="J134" s="205">
        <v>34</v>
      </c>
      <c r="K134" s="205">
        <v>146</v>
      </c>
      <c r="L134" s="206">
        <f t="shared" si="17"/>
        <v>15.950459748545695</v>
      </c>
      <c r="M134" s="7" t="str">
        <f t="shared" si="16"/>
        <v>มาตรฐาน</v>
      </c>
      <c r="N134" s="205">
        <v>1</v>
      </c>
      <c r="O134" s="205"/>
      <c r="P134" s="189">
        <v>140</v>
      </c>
      <c r="Q134" s="189"/>
      <c r="R134" s="189">
        <v>13</v>
      </c>
      <c r="S134" s="189"/>
      <c r="T134" s="189">
        <v>16.25</v>
      </c>
      <c r="U134" s="189"/>
    </row>
    <row r="135" spans="1:21" ht="20.25" customHeight="1">
      <c r="A135" s="19" t="s">
        <v>806</v>
      </c>
      <c r="B135" s="7">
        <v>16</v>
      </c>
      <c r="C135" s="30">
        <v>572052</v>
      </c>
      <c r="D135" s="39" t="s">
        <v>156</v>
      </c>
      <c r="E135" s="70" t="s">
        <v>620</v>
      </c>
      <c r="F135" s="40" t="s">
        <v>621</v>
      </c>
      <c r="G135" s="225">
        <v>9.14</v>
      </c>
      <c r="H135" s="225"/>
      <c r="I135" s="7" t="str">
        <f t="shared" si="15"/>
        <v>ปานกลาง</v>
      </c>
      <c r="J135" s="205">
        <v>37</v>
      </c>
      <c r="K135" s="205">
        <v>143</v>
      </c>
      <c r="L135" s="206">
        <f t="shared" si="17"/>
        <v>18.093794317570545</v>
      </c>
      <c r="M135" s="7" t="str">
        <f t="shared" si="16"/>
        <v>มาตรฐาน</v>
      </c>
      <c r="N135" s="205">
        <v>2</v>
      </c>
      <c r="O135" s="205"/>
      <c r="P135" s="189">
        <v>130</v>
      </c>
      <c r="Q135" s="189"/>
      <c r="R135" s="189">
        <v>21</v>
      </c>
      <c r="S135" s="189"/>
      <c r="T135" s="189">
        <v>11.5</v>
      </c>
      <c r="U135" s="189"/>
    </row>
    <row r="136" spans="1:21" ht="20.25" customHeight="1">
      <c r="A136" s="19" t="s">
        <v>806</v>
      </c>
      <c r="B136" s="7">
        <v>17</v>
      </c>
      <c r="C136" s="71">
        <v>572060</v>
      </c>
      <c r="D136" s="72" t="s">
        <v>156</v>
      </c>
      <c r="E136" s="73" t="s">
        <v>622</v>
      </c>
      <c r="F136" s="48" t="s">
        <v>623</v>
      </c>
      <c r="G136" s="226">
        <v>9.3000000000000007</v>
      </c>
      <c r="H136" s="226"/>
      <c r="I136" s="7" t="str">
        <f t="shared" si="15"/>
        <v>ปานกลาง</v>
      </c>
      <c r="J136" s="205">
        <v>49</v>
      </c>
      <c r="K136" s="205">
        <v>150</v>
      </c>
      <c r="L136" s="206">
        <f t="shared" si="17"/>
        <v>21.777777777777779</v>
      </c>
      <c r="M136" s="7" t="str">
        <f t="shared" si="16"/>
        <v>มาตรฐาน</v>
      </c>
      <c r="N136" s="205">
        <v>-8</v>
      </c>
      <c r="O136" s="205"/>
      <c r="P136" s="189">
        <v>118</v>
      </c>
      <c r="Q136" s="189"/>
      <c r="R136" s="189">
        <v>14</v>
      </c>
      <c r="S136" s="189"/>
      <c r="T136" s="189">
        <v>14.68</v>
      </c>
      <c r="U136" s="189"/>
    </row>
    <row r="137" spans="1:21" ht="20.25" customHeight="1">
      <c r="A137" s="19" t="s">
        <v>806</v>
      </c>
      <c r="B137" s="7">
        <v>18</v>
      </c>
      <c r="C137" s="71">
        <v>572061</v>
      </c>
      <c r="D137" s="72" t="s">
        <v>156</v>
      </c>
      <c r="E137" s="73" t="s">
        <v>624</v>
      </c>
      <c r="F137" s="48" t="s">
        <v>625</v>
      </c>
      <c r="G137" s="225">
        <v>10.35</v>
      </c>
      <c r="H137" s="225"/>
      <c r="I137" s="7" t="str">
        <f t="shared" si="15"/>
        <v>ต่ำ</v>
      </c>
      <c r="J137" s="205">
        <v>30</v>
      </c>
      <c r="K137" s="205">
        <v>135</v>
      </c>
      <c r="L137" s="206">
        <f t="shared" si="17"/>
        <v>16.460905349794238</v>
      </c>
      <c r="M137" s="7" t="str">
        <f t="shared" si="16"/>
        <v>มาตรฐาน</v>
      </c>
      <c r="N137" s="205">
        <v>-5</v>
      </c>
      <c r="O137" s="205"/>
      <c r="P137" s="189">
        <v>125</v>
      </c>
      <c r="Q137" s="189"/>
      <c r="R137" s="189">
        <v>13</v>
      </c>
      <c r="S137" s="189"/>
      <c r="T137" s="189">
        <v>14.38</v>
      </c>
      <c r="U137" s="189"/>
    </row>
    <row r="138" spans="1:21" ht="20.25" customHeight="1">
      <c r="A138" s="19" t="s">
        <v>806</v>
      </c>
      <c r="B138" s="7">
        <v>19</v>
      </c>
      <c r="C138" s="71">
        <v>572066</v>
      </c>
      <c r="D138" s="72" t="s">
        <v>156</v>
      </c>
      <c r="E138" s="73" t="s">
        <v>626</v>
      </c>
      <c r="F138" s="48" t="s">
        <v>627</v>
      </c>
      <c r="G138" s="225">
        <v>8.35</v>
      </c>
      <c r="H138" s="225"/>
      <c r="I138" s="7" t="str">
        <f t="shared" si="15"/>
        <v>ปานกลาง</v>
      </c>
      <c r="J138" s="205">
        <v>35</v>
      </c>
      <c r="K138" s="205">
        <v>149</v>
      </c>
      <c r="L138" s="206">
        <f t="shared" si="17"/>
        <v>15.765055628124859</v>
      </c>
      <c r="M138" s="7" t="str">
        <f t="shared" si="16"/>
        <v>มาตรฐาน</v>
      </c>
      <c r="N138" s="205">
        <v>8</v>
      </c>
      <c r="O138" s="205"/>
      <c r="P138" s="189">
        <v>179</v>
      </c>
      <c r="Q138" s="189"/>
      <c r="R138" s="189">
        <v>30</v>
      </c>
      <c r="S138" s="189"/>
      <c r="T138" s="189">
        <v>11.67</v>
      </c>
      <c r="U138" s="189"/>
    </row>
    <row r="139" spans="1:21" ht="20.25" customHeight="1">
      <c r="A139" s="19" t="s">
        <v>806</v>
      </c>
      <c r="B139" s="7">
        <v>20</v>
      </c>
      <c r="C139" s="71">
        <v>572070</v>
      </c>
      <c r="D139" s="72" t="s">
        <v>156</v>
      </c>
      <c r="E139" s="84" t="s">
        <v>564</v>
      </c>
      <c r="F139" s="47" t="s">
        <v>388</v>
      </c>
      <c r="G139" s="225">
        <v>12.15</v>
      </c>
      <c r="H139" s="225"/>
      <c r="I139" s="7" t="str">
        <f t="shared" si="15"/>
        <v>ต่ำมาก</v>
      </c>
      <c r="J139" s="205">
        <v>26</v>
      </c>
      <c r="K139" s="205">
        <v>141</v>
      </c>
      <c r="L139" s="206">
        <f t="shared" si="17"/>
        <v>13.077812987274283</v>
      </c>
      <c r="M139" s="7" t="str">
        <f t="shared" si="16"/>
        <v>ต่ำกว่ามาตรฐาน</v>
      </c>
      <c r="N139" s="205">
        <v>-4</v>
      </c>
      <c r="O139" s="205"/>
      <c r="P139" s="189">
        <v>130</v>
      </c>
      <c r="Q139" s="189"/>
      <c r="R139" s="189">
        <v>14</v>
      </c>
      <c r="S139" s="189"/>
      <c r="T139" s="189">
        <v>15.88</v>
      </c>
      <c r="U139" s="189"/>
    </row>
    <row r="140" spans="1:21" ht="20.25" customHeight="1">
      <c r="A140" s="19" t="s">
        <v>806</v>
      </c>
      <c r="B140" s="7">
        <v>21</v>
      </c>
      <c r="C140" s="71">
        <v>572076</v>
      </c>
      <c r="D140" s="72" t="s">
        <v>156</v>
      </c>
      <c r="E140" s="73" t="s">
        <v>628</v>
      </c>
      <c r="F140" s="107" t="s">
        <v>629</v>
      </c>
      <c r="G140" s="225"/>
      <c r="H140" s="225"/>
      <c r="I140" s="7" t="str">
        <f t="shared" si="15"/>
        <v>ดีมาก</v>
      </c>
      <c r="J140" s="205">
        <v>27</v>
      </c>
      <c r="K140" s="205">
        <v>139</v>
      </c>
      <c r="L140" s="206">
        <f t="shared" si="17"/>
        <v>13.974431965219194</v>
      </c>
      <c r="M140" s="7" t="str">
        <f t="shared" si="16"/>
        <v>ต่ำกว่ามาตรฐาน</v>
      </c>
      <c r="N140" s="205">
        <v>2</v>
      </c>
      <c r="O140" s="205"/>
      <c r="P140" s="189"/>
      <c r="Q140" s="189"/>
      <c r="R140" s="189">
        <v>19</v>
      </c>
      <c r="S140" s="189"/>
      <c r="T140" s="189">
        <v>11.48</v>
      </c>
      <c r="U140" s="189"/>
    </row>
    <row r="141" spans="1:21" ht="20.25" customHeight="1">
      <c r="A141" s="19" t="s">
        <v>806</v>
      </c>
      <c r="B141" s="7">
        <v>22</v>
      </c>
      <c r="C141" s="15">
        <v>572511</v>
      </c>
      <c r="D141" s="78" t="s">
        <v>156</v>
      </c>
      <c r="E141" s="40" t="s">
        <v>630</v>
      </c>
      <c r="F141" s="40" t="s">
        <v>631</v>
      </c>
      <c r="G141" s="225">
        <v>9.73</v>
      </c>
      <c r="H141" s="225"/>
      <c r="I141" s="7" t="str">
        <f t="shared" si="15"/>
        <v>ปานกลาง</v>
      </c>
      <c r="J141" s="205">
        <v>32</v>
      </c>
      <c r="K141" s="205">
        <v>139</v>
      </c>
      <c r="L141" s="206">
        <f t="shared" si="17"/>
        <v>16.562289736556082</v>
      </c>
      <c r="M141" s="7" t="str">
        <f t="shared" si="16"/>
        <v>มาตรฐาน</v>
      </c>
      <c r="N141" s="205">
        <v>-14</v>
      </c>
      <c r="O141" s="205"/>
      <c r="P141" s="189">
        <v>138</v>
      </c>
      <c r="Q141" s="189"/>
      <c r="R141" s="189">
        <v>21</v>
      </c>
      <c r="S141" s="189"/>
      <c r="T141" s="189">
        <v>14.28</v>
      </c>
      <c r="U141" s="189"/>
    </row>
    <row r="142" spans="1:21" ht="20.25" customHeight="1">
      <c r="A142" s="19" t="s">
        <v>806</v>
      </c>
      <c r="B142" s="7">
        <v>23</v>
      </c>
      <c r="C142" s="30">
        <v>572080</v>
      </c>
      <c r="D142" s="39" t="s">
        <v>157</v>
      </c>
      <c r="E142" s="70" t="s">
        <v>632</v>
      </c>
      <c r="F142" s="40" t="s">
        <v>633</v>
      </c>
      <c r="G142" s="226">
        <v>10.3</v>
      </c>
      <c r="H142" s="226"/>
      <c r="I142" s="7" t="str">
        <f t="shared" ref="I142:I155" si="18">IF(G120&lt;7.5,"ดีมาก",IF(G120&lt;8.7,"ดี",IF(G120&lt;11.11,"ปานกลาง",IF(G120&lt;12.31,"ต่ำ","ต่ำมาก"))))</f>
        <v>ปานกลาง</v>
      </c>
      <c r="J142" s="205">
        <v>43</v>
      </c>
      <c r="K142" s="205">
        <v>152</v>
      </c>
      <c r="L142" s="206">
        <f t="shared" si="17"/>
        <v>18.611495844875346</v>
      </c>
      <c r="M142" s="7" t="str">
        <f t="shared" ref="M142:M155" si="19">IF(L142&gt;22.75,"สูงกว่ามาตรฐาน",IF(L142&gt;15.4,"มาตรฐาน","ต่ำกว่ามาตรฐาน"))</f>
        <v>มาตรฐาน</v>
      </c>
      <c r="N142" s="205">
        <v>-4</v>
      </c>
      <c r="O142" s="205"/>
      <c r="P142" s="189">
        <v>141</v>
      </c>
      <c r="Q142" s="189"/>
      <c r="R142" s="189">
        <v>15</v>
      </c>
      <c r="S142" s="189"/>
      <c r="T142" s="189">
        <v>14.76</v>
      </c>
      <c r="U142" s="189"/>
    </row>
    <row r="143" spans="1:21" ht="20.25" customHeight="1">
      <c r="A143" s="19" t="s">
        <v>806</v>
      </c>
      <c r="B143" s="7">
        <v>24</v>
      </c>
      <c r="C143" s="71">
        <v>572086</v>
      </c>
      <c r="D143" s="72" t="s">
        <v>157</v>
      </c>
      <c r="E143" s="73" t="s">
        <v>634</v>
      </c>
      <c r="F143" s="107" t="s">
        <v>635</v>
      </c>
      <c r="G143" s="225">
        <v>11.01</v>
      </c>
      <c r="H143" s="225"/>
      <c r="I143" s="7" t="str">
        <f t="shared" si="18"/>
        <v>ปานกลาง</v>
      </c>
      <c r="J143" s="205">
        <v>31</v>
      </c>
      <c r="K143" s="205">
        <v>145</v>
      </c>
      <c r="L143" s="206">
        <f t="shared" si="17"/>
        <v>14.744351961950059</v>
      </c>
      <c r="M143" s="7" t="str">
        <f t="shared" si="19"/>
        <v>ต่ำกว่ามาตรฐาน</v>
      </c>
      <c r="N143" s="205">
        <v>14</v>
      </c>
      <c r="O143" s="205"/>
      <c r="P143" s="189">
        <v>145</v>
      </c>
      <c r="Q143" s="189"/>
      <c r="R143" s="189">
        <v>7</v>
      </c>
      <c r="S143" s="189"/>
      <c r="T143" s="189">
        <v>15.05</v>
      </c>
      <c r="U143" s="189"/>
    </row>
    <row r="144" spans="1:21" ht="20.25" customHeight="1">
      <c r="A144" s="19" t="s">
        <v>806</v>
      </c>
      <c r="B144" s="7">
        <v>25</v>
      </c>
      <c r="C144" s="30">
        <v>572093</v>
      </c>
      <c r="D144" s="39" t="s">
        <v>157</v>
      </c>
      <c r="E144" s="70" t="s">
        <v>636</v>
      </c>
      <c r="F144" s="40" t="s">
        <v>637</v>
      </c>
      <c r="G144" s="225">
        <v>11.71</v>
      </c>
      <c r="H144" s="225"/>
      <c r="I144" s="7" t="str">
        <f t="shared" si="18"/>
        <v>ต่ำ</v>
      </c>
      <c r="J144" s="205">
        <v>33</v>
      </c>
      <c r="K144" s="205">
        <v>142</v>
      </c>
      <c r="L144" s="206">
        <f t="shared" si="17"/>
        <v>16.365800436421345</v>
      </c>
      <c r="M144" s="7" t="str">
        <f t="shared" si="19"/>
        <v>มาตรฐาน</v>
      </c>
      <c r="N144" s="205">
        <v>-2</v>
      </c>
      <c r="O144" s="205"/>
      <c r="P144" s="189">
        <v>140</v>
      </c>
      <c r="Q144" s="189"/>
      <c r="R144" s="189">
        <v>17</v>
      </c>
      <c r="S144" s="189"/>
      <c r="T144" s="189">
        <v>15.51</v>
      </c>
      <c r="U144" s="189"/>
    </row>
    <row r="145" spans="1:21" ht="20.25" customHeight="1">
      <c r="A145" s="19" t="s">
        <v>806</v>
      </c>
      <c r="B145" s="7">
        <v>26</v>
      </c>
      <c r="C145" s="71">
        <v>572101</v>
      </c>
      <c r="D145" s="72" t="s">
        <v>157</v>
      </c>
      <c r="E145" s="73" t="s">
        <v>638</v>
      </c>
      <c r="F145" s="75" t="s">
        <v>639</v>
      </c>
      <c r="G145" s="225">
        <v>10.73</v>
      </c>
      <c r="H145" s="225"/>
      <c r="I145" s="7" t="str">
        <f t="shared" si="18"/>
        <v>ปานกลาง</v>
      </c>
      <c r="J145" s="205">
        <v>58</v>
      </c>
      <c r="K145" s="205">
        <v>148</v>
      </c>
      <c r="L145" s="206">
        <f t="shared" si="17"/>
        <v>26.479181884587291</v>
      </c>
      <c r="M145" s="7" t="str">
        <f t="shared" si="19"/>
        <v>สูงกว่ามาตรฐาน</v>
      </c>
      <c r="N145" s="205">
        <v>0</v>
      </c>
      <c r="O145" s="205"/>
      <c r="P145" s="189">
        <v>125</v>
      </c>
      <c r="Q145" s="189"/>
      <c r="R145" s="189">
        <v>11</v>
      </c>
      <c r="S145" s="189"/>
      <c r="T145" s="189">
        <v>14.72</v>
      </c>
      <c r="U145" s="189"/>
    </row>
    <row r="146" spans="1:21" ht="20.25" customHeight="1">
      <c r="A146" s="19" t="s">
        <v>806</v>
      </c>
      <c r="B146" s="7">
        <v>27</v>
      </c>
      <c r="C146" s="30">
        <v>572105</v>
      </c>
      <c r="D146" s="39" t="s">
        <v>157</v>
      </c>
      <c r="E146" s="70" t="s">
        <v>640</v>
      </c>
      <c r="F146" s="29" t="s">
        <v>641</v>
      </c>
      <c r="G146" s="225">
        <v>9.7100000000000009</v>
      </c>
      <c r="H146" s="225"/>
      <c r="I146" s="7" t="str">
        <f t="shared" si="18"/>
        <v>ปานกลาง</v>
      </c>
      <c r="J146" s="205">
        <v>29</v>
      </c>
      <c r="K146" s="205">
        <v>144</v>
      </c>
      <c r="L146" s="206">
        <f t="shared" si="17"/>
        <v>13.98533950617284</v>
      </c>
      <c r="M146" s="7" t="str">
        <f t="shared" si="19"/>
        <v>ต่ำกว่ามาตรฐาน</v>
      </c>
      <c r="N146" s="205"/>
      <c r="O146" s="205"/>
      <c r="P146" s="189">
        <v>125</v>
      </c>
      <c r="Q146" s="189"/>
      <c r="R146" s="189">
        <v>16</v>
      </c>
      <c r="S146" s="189"/>
      <c r="T146" s="189">
        <v>12.59</v>
      </c>
      <c r="U146" s="189"/>
    </row>
    <row r="147" spans="1:21" ht="20.25" customHeight="1">
      <c r="A147" s="19" t="s">
        <v>806</v>
      </c>
      <c r="B147" s="7">
        <v>28</v>
      </c>
      <c r="C147" s="71">
        <v>572106</v>
      </c>
      <c r="D147" s="72" t="s">
        <v>157</v>
      </c>
      <c r="E147" s="73" t="s">
        <v>642</v>
      </c>
      <c r="F147" s="75" t="s">
        <v>213</v>
      </c>
      <c r="G147" s="226">
        <v>8.5</v>
      </c>
      <c r="H147" s="226"/>
      <c r="I147" s="7" t="str">
        <f t="shared" si="18"/>
        <v>ปานกลาง</v>
      </c>
      <c r="J147" s="205">
        <v>42</v>
      </c>
      <c r="K147" s="205">
        <v>144</v>
      </c>
      <c r="L147" s="206">
        <f t="shared" si="17"/>
        <v>20.25462962962963</v>
      </c>
      <c r="M147" s="7" t="str">
        <f t="shared" si="19"/>
        <v>มาตรฐาน</v>
      </c>
      <c r="N147" s="205">
        <v>4</v>
      </c>
      <c r="O147" s="205"/>
      <c r="P147" s="189">
        <v>133</v>
      </c>
      <c r="Q147" s="189"/>
      <c r="R147" s="189">
        <v>22</v>
      </c>
      <c r="S147" s="189"/>
      <c r="T147" s="189">
        <v>11.82</v>
      </c>
      <c r="U147" s="189"/>
    </row>
    <row r="148" spans="1:21" ht="20.25" customHeight="1">
      <c r="A148" s="19" t="s">
        <v>806</v>
      </c>
      <c r="B148" s="7">
        <v>29</v>
      </c>
      <c r="C148" s="71">
        <v>572108</v>
      </c>
      <c r="D148" s="72" t="s">
        <v>157</v>
      </c>
      <c r="E148" s="73" t="s">
        <v>203</v>
      </c>
      <c r="F148" s="107" t="s">
        <v>175</v>
      </c>
      <c r="G148" s="225">
        <v>9.26</v>
      </c>
      <c r="H148" s="225"/>
      <c r="I148" s="7" t="str">
        <f t="shared" si="18"/>
        <v>ปานกลาง</v>
      </c>
      <c r="J148" s="205">
        <v>24</v>
      </c>
      <c r="K148" s="205">
        <v>141</v>
      </c>
      <c r="L148" s="206">
        <f t="shared" si="17"/>
        <v>12.071827372868569</v>
      </c>
      <c r="M148" s="7" t="str">
        <f t="shared" si="19"/>
        <v>ต่ำกว่ามาตรฐาน</v>
      </c>
      <c r="N148" s="205">
        <v>-5</v>
      </c>
      <c r="O148" s="205"/>
      <c r="P148" s="189">
        <v>160</v>
      </c>
      <c r="Q148" s="189"/>
      <c r="R148" s="189">
        <v>16</v>
      </c>
      <c r="S148" s="189"/>
      <c r="T148" s="189">
        <v>11.19</v>
      </c>
      <c r="U148" s="189"/>
    </row>
    <row r="149" spans="1:21" ht="20.25" customHeight="1">
      <c r="A149" s="19" t="s">
        <v>806</v>
      </c>
      <c r="B149" s="7">
        <v>30</v>
      </c>
      <c r="C149" s="30">
        <v>572110</v>
      </c>
      <c r="D149" s="39" t="s">
        <v>157</v>
      </c>
      <c r="E149" s="70" t="s">
        <v>396</v>
      </c>
      <c r="F149" s="40" t="s">
        <v>643</v>
      </c>
      <c r="G149" s="225">
        <v>9.4700000000000006</v>
      </c>
      <c r="H149" s="225"/>
      <c r="I149" s="7" t="str">
        <f t="shared" si="18"/>
        <v>ปานกลาง</v>
      </c>
      <c r="J149" s="205">
        <v>33</v>
      </c>
      <c r="K149" s="205">
        <v>141</v>
      </c>
      <c r="L149" s="206">
        <f t="shared" si="17"/>
        <v>16.598762637694282</v>
      </c>
      <c r="M149" s="7" t="str">
        <f t="shared" si="19"/>
        <v>มาตรฐาน</v>
      </c>
      <c r="N149" s="205">
        <v>6</v>
      </c>
      <c r="O149" s="205"/>
      <c r="P149" s="189">
        <v>162</v>
      </c>
      <c r="Q149" s="189"/>
      <c r="R149" s="189">
        <v>17</v>
      </c>
      <c r="S149" s="189"/>
      <c r="T149" s="189">
        <v>11.19</v>
      </c>
      <c r="U149" s="189"/>
    </row>
    <row r="150" spans="1:21" ht="20.25" customHeight="1">
      <c r="A150" s="19" t="s">
        <v>806</v>
      </c>
      <c r="B150" s="7">
        <v>31</v>
      </c>
      <c r="C150" s="71">
        <v>572117</v>
      </c>
      <c r="D150" s="72" t="s">
        <v>157</v>
      </c>
      <c r="E150" s="73" t="s">
        <v>219</v>
      </c>
      <c r="F150" s="75" t="s">
        <v>644</v>
      </c>
      <c r="G150" s="225">
        <v>12.13</v>
      </c>
      <c r="H150" s="225"/>
      <c r="I150" s="7" t="str">
        <f t="shared" si="18"/>
        <v>ปานกลาง</v>
      </c>
      <c r="J150" s="205">
        <v>68</v>
      </c>
      <c r="K150" s="205">
        <v>154</v>
      </c>
      <c r="L150" s="206">
        <f t="shared" si="17"/>
        <v>28.67262607522348</v>
      </c>
      <c r="M150" s="7" t="str">
        <f t="shared" si="19"/>
        <v>สูงกว่ามาตรฐาน</v>
      </c>
      <c r="N150" s="205">
        <v>-2</v>
      </c>
      <c r="O150" s="205"/>
      <c r="P150" s="189">
        <v>108</v>
      </c>
      <c r="Q150" s="189"/>
      <c r="R150" s="189">
        <v>11</v>
      </c>
      <c r="S150" s="189"/>
      <c r="T150" s="189">
        <v>14.81</v>
      </c>
      <c r="U150" s="189"/>
    </row>
    <row r="151" spans="1:21" ht="20.25" customHeight="1">
      <c r="A151" s="19" t="s">
        <v>806</v>
      </c>
      <c r="B151" s="7">
        <v>32</v>
      </c>
      <c r="C151" s="30">
        <v>572122</v>
      </c>
      <c r="D151" s="39" t="s">
        <v>157</v>
      </c>
      <c r="E151" s="70" t="s">
        <v>645</v>
      </c>
      <c r="F151" s="29" t="s">
        <v>176</v>
      </c>
      <c r="G151" s="225">
        <v>9.7799999999999994</v>
      </c>
      <c r="H151" s="225"/>
      <c r="I151" s="7" t="str">
        <f t="shared" si="18"/>
        <v>ปานกลาง</v>
      </c>
      <c r="J151" s="205">
        <v>41</v>
      </c>
      <c r="K151" s="205">
        <v>141</v>
      </c>
      <c r="L151" s="206">
        <f t="shared" si="17"/>
        <v>20.622705095317141</v>
      </c>
      <c r="M151" s="7" t="str">
        <f>IF(L151&gt;22.75,"สูงกว่ามาตรฐาน",IF(L151&gt;15.4,"มาตรฐาน","ต่ำกว่ามาตรฐาน"))</f>
        <v>มาตรฐาน</v>
      </c>
      <c r="N151" s="205">
        <v>0</v>
      </c>
      <c r="O151" s="205"/>
      <c r="P151" s="189">
        <v>112</v>
      </c>
      <c r="Q151" s="189"/>
      <c r="R151" s="189">
        <v>9</v>
      </c>
      <c r="S151" s="189"/>
      <c r="T151" s="189">
        <v>13.26</v>
      </c>
      <c r="U151" s="189"/>
    </row>
    <row r="152" spans="1:21" ht="20.25" customHeight="1">
      <c r="A152" s="19" t="s">
        <v>806</v>
      </c>
      <c r="B152" s="7">
        <v>33</v>
      </c>
      <c r="C152" s="30">
        <v>572124</v>
      </c>
      <c r="D152" s="39" t="s">
        <v>157</v>
      </c>
      <c r="E152" s="70" t="s">
        <v>646</v>
      </c>
      <c r="F152" s="40" t="s">
        <v>207</v>
      </c>
      <c r="G152" s="225">
        <v>12.03</v>
      </c>
      <c r="H152" s="225"/>
      <c r="I152" s="7" t="str">
        <f t="shared" si="18"/>
        <v>ปานกลาง</v>
      </c>
      <c r="J152" s="205">
        <v>66</v>
      </c>
      <c r="K152" s="205">
        <v>152</v>
      </c>
      <c r="L152" s="206">
        <f t="shared" si="17"/>
        <v>28.566481994459835</v>
      </c>
      <c r="M152" s="7" t="str">
        <f t="shared" si="19"/>
        <v>สูงกว่ามาตรฐาน</v>
      </c>
      <c r="N152" s="205">
        <v>-4</v>
      </c>
      <c r="O152" s="205"/>
      <c r="P152" s="189">
        <v>93</v>
      </c>
      <c r="Q152" s="189"/>
      <c r="R152" s="189">
        <v>8</v>
      </c>
      <c r="S152" s="189"/>
      <c r="T152" s="189">
        <v>15.8</v>
      </c>
      <c r="U152" s="189"/>
    </row>
    <row r="153" spans="1:21" ht="20.25" customHeight="1">
      <c r="A153" s="19" t="s">
        <v>806</v>
      </c>
      <c r="B153" s="7">
        <v>34</v>
      </c>
      <c r="C153" s="30">
        <v>572128</v>
      </c>
      <c r="D153" s="39" t="s">
        <v>157</v>
      </c>
      <c r="E153" s="70" t="s">
        <v>647</v>
      </c>
      <c r="F153" s="40" t="s">
        <v>648</v>
      </c>
      <c r="G153" s="225">
        <v>11.67</v>
      </c>
      <c r="H153" s="225"/>
      <c r="I153" s="7" t="str">
        <f t="shared" si="18"/>
        <v>ต่ำมาก</v>
      </c>
      <c r="J153" s="205">
        <v>43</v>
      </c>
      <c r="K153" s="205">
        <v>144</v>
      </c>
      <c r="L153" s="206">
        <f t="shared" si="17"/>
        <v>20.736882716049383</v>
      </c>
      <c r="M153" s="7" t="str">
        <f t="shared" si="19"/>
        <v>มาตรฐาน</v>
      </c>
      <c r="N153" s="205">
        <v>144</v>
      </c>
      <c r="O153" s="205"/>
      <c r="P153" s="189">
        <v>108</v>
      </c>
      <c r="Q153" s="189"/>
      <c r="R153" s="189">
        <v>7</v>
      </c>
      <c r="S153" s="189"/>
      <c r="T153" s="189">
        <v>14.8</v>
      </c>
      <c r="U153" s="189"/>
    </row>
    <row r="154" spans="1:21" ht="20.25" customHeight="1">
      <c r="A154" s="19" t="s">
        <v>806</v>
      </c>
      <c r="B154" s="7">
        <v>35</v>
      </c>
      <c r="C154" s="74">
        <v>572521</v>
      </c>
      <c r="D154" s="72" t="s">
        <v>157</v>
      </c>
      <c r="E154" s="75" t="s">
        <v>649</v>
      </c>
      <c r="F154" s="75" t="s">
        <v>159</v>
      </c>
      <c r="G154" s="226">
        <v>9.5</v>
      </c>
      <c r="H154" s="226"/>
      <c r="I154" s="7" t="str">
        <f t="shared" si="18"/>
        <v>ปานกลาง</v>
      </c>
      <c r="J154" s="205">
        <v>33</v>
      </c>
      <c r="K154" s="205">
        <v>145</v>
      </c>
      <c r="L154" s="206">
        <f t="shared" si="17"/>
        <v>15.695600475624257</v>
      </c>
      <c r="M154" s="7" t="str">
        <f t="shared" si="19"/>
        <v>มาตรฐาน</v>
      </c>
      <c r="N154" s="205"/>
      <c r="O154" s="205"/>
      <c r="P154" s="189">
        <v>134</v>
      </c>
      <c r="Q154" s="189"/>
      <c r="R154" s="189">
        <v>10</v>
      </c>
      <c r="S154" s="189"/>
      <c r="T154" s="189">
        <v>12.94</v>
      </c>
      <c r="U154" s="189"/>
    </row>
    <row r="155" spans="1:21" ht="20.25" customHeight="1">
      <c r="A155" s="19" t="s">
        <v>806</v>
      </c>
      <c r="B155" s="7">
        <v>36</v>
      </c>
      <c r="C155" s="74">
        <v>572528</v>
      </c>
      <c r="D155" s="72" t="s">
        <v>157</v>
      </c>
      <c r="E155" s="75" t="s">
        <v>650</v>
      </c>
      <c r="F155" s="75" t="s">
        <v>651</v>
      </c>
      <c r="G155" s="225">
        <v>9.61</v>
      </c>
      <c r="H155" s="225"/>
      <c r="I155" s="7" t="str">
        <f t="shared" si="18"/>
        <v>ปานกลาง</v>
      </c>
      <c r="J155" s="205">
        <v>28</v>
      </c>
      <c r="K155" s="205">
        <v>143</v>
      </c>
      <c r="L155" s="206">
        <f t="shared" si="17"/>
        <v>13.692601105188519</v>
      </c>
      <c r="M155" s="7" t="str">
        <f t="shared" si="19"/>
        <v>ต่ำกว่ามาตรฐาน</v>
      </c>
      <c r="N155" s="205">
        <v>9</v>
      </c>
      <c r="O155" s="205"/>
      <c r="P155" s="189">
        <v>163</v>
      </c>
      <c r="Q155" s="189"/>
      <c r="R155" s="189">
        <v>18</v>
      </c>
      <c r="S155" s="189"/>
      <c r="T155" s="189">
        <v>12.6</v>
      </c>
      <c r="U155" s="189"/>
    </row>
    <row r="156" spans="1:21" ht="17.25" customHeight="1">
      <c r="A156" s="195"/>
      <c r="B156" s="127"/>
      <c r="C156" s="128"/>
      <c r="D156" s="129"/>
      <c r="E156" s="130"/>
      <c r="F156" s="130"/>
      <c r="G156" s="127"/>
      <c r="H156" s="127"/>
      <c r="I156" s="127"/>
      <c r="J156" s="208"/>
      <c r="K156" s="208"/>
      <c r="L156" s="209"/>
      <c r="M156" s="127"/>
      <c r="N156" s="208"/>
      <c r="O156" s="208"/>
      <c r="P156" s="191"/>
      <c r="Q156" s="191"/>
      <c r="R156" s="191"/>
      <c r="S156" s="191"/>
      <c r="T156" s="191"/>
      <c r="U156" s="191"/>
    </row>
    <row r="157" spans="1:21" ht="20.25" customHeight="1">
      <c r="A157" s="195"/>
      <c r="B157" s="127"/>
      <c r="C157" s="128"/>
      <c r="D157" s="129"/>
      <c r="E157" s="130"/>
      <c r="F157" s="130"/>
      <c r="G157" s="127"/>
      <c r="H157" s="127"/>
      <c r="I157" s="227" t="s">
        <v>820</v>
      </c>
      <c r="J157" s="228"/>
      <c r="K157" s="228"/>
      <c r="L157" s="228"/>
      <c r="M157" s="229"/>
      <c r="N157" s="208"/>
      <c r="O157" s="208"/>
      <c r="P157" s="191"/>
      <c r="Q157" s="191"/>
      <c r="R157" s="191"/>
      <c r="S157" s="191"/>
      <c r="T157" s="191"/>
      <c r="U157" s="191"/>
    </row>
    <row r="158" spans="1:21">
      <c r="I158" s="196" t="s">
        <v>156</v>
      </c>
      <c r="J158" s="196" t="s">
        <v>817</v>
      </c>
      <c r="K158" s="197"/>
      <c r="L158" s="198"/>
      <c r="M158" s="199">
        <f>COUNTIFS(D$2:D$155,"เด็กชาย",M$2:M$155,"สูงกว่ามาตรฐาน")</f>
        <v>20</v>
      </c>
    </row>
    <row r="159" spans="1:21">
      <c r="I159" s="200"/>
      <c r="J159" s="28" t="s">
        <v>818</v>
      </c>
      <c r="K159" s="40"/>
      <c r="L159" s="40"/>
      <c r="M159" s="201">
        <f>COUNTIFS(D$2:D$155,"เด็กชาย",M$2:M$155,"มาตรฐาน")</f>
        <v>41</v>
      </c>
    </row>
    <row r="160" spans="1:21" ht="14.25" customHeight="1">
      <c r="I160" s="202"/>
      <c r="J160" s="192" t="s">
        <v>819</v>
      </c>
      <c r="K160" s="200"/>
      <c r="L160" s="191"/>
      <c r="M160" s="203">
        <f>COUNTIFS(D$2:D$155,"เด็กชาย",M$2:M$155,"ต่ำกว่ามาตรฐาน")</f>
        <v>27</v>
      </c>
    </row>
    <row r="161" spans="9:15" ht="14.25" customHeight="1">
      <c r="I161" s="200" t="s">
        <v>821</v>
      </c>
      <c r="J161" s="28"/>
      <c r="K161" s="40"/>
      <c r="L161" s="40"/>
      <c r="M161" s="201">
        <f>SUM(M158:M160)</f>
        <v>88</v>
      </c>
    </row>
    <row r="162" spans="9:15">
      <c r="I162" s="196" t="s">
        <v>157</v>
      </c>
      <c r="J162" s="192" t="s">
        <v>817</v>
      </c>
      <c r="K162" s="200"/>
      <c r="L162" s="191"/>
      <c r="M162" s="203">
        <f>COUNTIFS(D$2:D$155,"เด็กหญิง",M$2:M$155,"สูงกว่ามาตรฐาน")</f>
        <v>10</v>
      </c>
    </row>
    <row r="163" spans="9:15">
      <c r="I163" s="200"/>
      <c r="J163" s="28" t="s">
        <v>818</v>
      </c>
      <c r="K163" s="40"/>
      <c r="L163" s="40"/>
      <c r="M163" s="201">
        <f>COUNTIFS(D$2:D$155,"เด็กหญิง",M$2:M$155,"มาตรฐาน")</f>
        <v>27</v>
      </c>
    </row>
    <row r="164" spans="9:15" ht="14.25" customHeight="1">
      <c r="I164" s="202"/>
      <c r="J164" s="192" t="s">
        <v>819</v>
      </c>
      <c r="K164" s="200"/>
      <c r="L164" s="191"/>
      <c r="M164" s="203">
        <f>COUNTIFS(D$2:D$155,"เด็กหญิง",M$2:M$155,"ต่ำกว่ามาตรฐาน")</f>
        <v>29</v>
      </c>
    </row>
    <row r="165" spans="9:15" ht="14.25" customHeight="1">
      <c r="I165" s="28" t="s">
        <v>822</v>
      </c>
      <c r="J165" s="28"/>
      <c r="K165" s="40"/>
      <c r="L165" s="40"/>
      <c r="M165" s="201">
        <f>SUM(M162:M164)</f>
        <v>66</v>
      </c>
    </row>
    <row r="166" spans="9:15" ht="14.25" customHeight="1">
      <c r="I166" s="28" t="s">
        <v>823</v>
      </c>
      <c r="J166" s="28"/>
      <c r="K166" s="40"/>
      <c r="L166" s="40"/>
      <c r="M166" s="201">
        <f>M161+M165</f>
        <v>154</v>
      </c>
    </row>
    <row r="167" spans="9:15">
      <c r="O167" s="82" t="s">
        <v>824</v>
      </c>
    </row>
  </sheetData>
  <mergeCells count="157">
    <mergeCell ref="D1:F1"/>
    <mergeCell ref="G1:H1"/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I157:M157"/>
    <mergeCell ref="G150:H150"/>
    <mergeCell ref="G151:H151"/>
    <mergeCell ref="G152:H152"/>
    <mergeCell ref="G153:H153"/>
    <mergeCell ref="G154:H154"/>
    <mergeCell ref="G155:H155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78"/>
  <sheetViews>
    <sheetView topLeftCell="E1" workbookViewId="0">
      <pane ySplit="1" topLeftCell="A119" activePane="bottomLeft" state="frozen"/>
      <selection pane="bottomLeft" activeCell="M23" sqref="M23"/>
    </sheetView>
  </sheetViews>
  <sheetFormatPr defaultRowHeight="21"/>
  <cols>
    <col min="1" max="1" width="5.85546875" style="181" bestFit="1" customWidth="1"/>
    <col min="2" max="2" width="5.140625" style="181" bestFit="1" customWidth="1"/>
    <col min="3" max="3" width="12.140625" style="181" bestFit="1" customWidth="1"/>
    <col min="4" max="4" width="7.5703125" style="181" bestFit="1" customWidth="1"/>
    <col min="5" max="5" width="11.28515625" style="136" bestFit="1" customWidth="1"/>
    <col min="6" max="6" width="14.140625" style="136" bestFit="1" customWidth="1"/>
    <col min="7" max="7" width="5.5703125" style="136" hidden="1" customWidth="1"/>
    <col min="8" max="8" width="4.5703125" style="136" hidden="1" customWidth="1"/>
    <col min="9" max="9" width="8" style="136" hidden="1" customWidth="1"/>
    <col min="10" max="10" width="14" style="136" bestFit="1" customWidth="1"/>
    <col min="11" max="11" width="10.140625" style="136" bestFit="1" customWidth="1"/>
    <col min="12" max="12" width="7" style="136" bestFit="1" customWidth="1"/>
    <col min="13" max="13" width="14" style="136" bestFit="1" customWidth="1"/>
    <col min="14" max="14" width="11.42578125" style="136" hidden="1" customWidth="1"/>
    <col min="15" max="15" width="8.7109375" style="136" hidden="1" customWidth="1"/>
    <col min="16" max="16" width="14.140625" style="136" hidden="1" customWidth="1"/>
    <col min="17" max="17" width="11.7109375" style="136" hidden="1" customWidth="1"/>
    <col min="18" max="18" width="10.7109375" style="136" hidden="1" customWidth="1"/>
    <col min="19" max="19" width="6.7109375" style="136" hidden="1" customWidth="1"/>
    <col min="20" max="20" width="11.7109375" style="136" hidden="1" customWidth="1"/>
    <col min="21" max="21" width="10.42578125" style="136" hidden="1" customWidth="1"/>
    <col min="22" max="22" width="0" style="136" hidden="1" customWidth="1"/>
    <col min="23" max="16384" width="9.140625" style="136"/>
  </cols>
  <sheetData>
    <row r="1" spans="1:21">
      <c r="A1" s="132" t="s">
        <v>802</v>
      </c>
      <c r="B1" s="133" t="s">
        <v>147</v>
      </c>
      <c r="C1" s="133" t="s">
        <v>1</v>
      </c>
      <c r="D1" s="237" t="s">
        <v>150</v>
      </c>
      <c r="E1" s="238"/>
      <c r="F1" s="238"/>
      <c r="G1" s="233" t="s">
        <v>783</v>
      </c>
      <c r="H1" s="233"/>
      <c r="I1" s="134" t="s">
        <v>811</v>
      </c>
      <c r="J1" s="134" t="s">
        <v>785</v>
      </c>
      <c r="K1" s="134" t="s">
        <v>786</v>
      </c>
      <c r="L1" s="134" t="s">
        <v>784</v>
      </c>
      <c r="M1" s="134" t="s">
        <v>801</v>
      </c>
      <c r="N1" s="134" t="s">
        <v>787</v>
      </c>
      <c r="O1" s="134" t="s">
        <v>812</v>
      </c>
      <c r="P1" s="134" t="s">
        <v>788</v>
      </c>
      <c r="Q1" s="134" t="s">
        <v>813</v>
      </c>
      <c r="R1" s="134" t="s">
        <v>789</v>
      </c>
      <c r="S1" s="134" t="s">
        <v>814</v>
      </c>
      <c r="T1" s="134" t="s">
        <v>790</v>
      </c>
      <c r="U1" s="135" t="s">
        <v>815</v>
      </c>
    </row>
    <row r="2" spans="1:21" s="144" customFormat="1">
      <c r="A2" s="132" t="s">
        <v>807</v>
      </c>
      <c r="B2" s="137">
        <v>1</v>
      </c>
      <c r="C2" s="138">
        <v>562003</v>
      </c>
      <c r="D2" s="139" t="s">
        <v>156</v>
      </c>
      <c r="E2" s="140" t="s">
        <v>399</v>
      </c>
      <c r="F2" s="141" t="s">
        <v>177</v>
      </c>
      <c r="G2" s="232">
        <v>10.93</v>
      </c>
      <c r="H2" s="233"/>
      <c r="I2" s="131"/>
      <c r="J2" s="134">
        <v>63</v>
      </c>
      <c r="K2" s="134">
        <v>155</v>
      </c>
      <c r="L2" s="142">
        <f>J2/(K2/100)^2</f>
        <v>26.22268470343392</v>
      </c>
      <c r="M2" s="142" t="str">
        <f>IF(L2&gt;22.74,"สูงกว่ามาตรฐาน",IF(L2&gt;15.67,"มาตรฐาน","ต่ำกว่ามาตรฐาน"))</f>
        <v>สูงกว่ามาตรฐาน</v>
      </c>
      <c r="N2" s="134">
        <v>2</v>
      </c>
      <c r="O2" s="134"/>
      <c r="P2" s="143">
        <v>90</v>
      </c>
      <c r="Q2" s="143"/>
      <c r="R2" s="143">
        <v>15</v>
      </c>
      <c r="S2" s="143"/>
      <c r="T2" s="143">
        <v>13.12</v>
      </c>
    </row>
    <row r="3" spans="1:21" s="144" customFormat="1">
      <c r="A3" s="132" t="s">
        <v>807</v>
      </c>
      <c r="B3" s="137">
        <v>2</v>
      </c>
      <c r="C3" s="138">
        <v>562008</v>
      </c>
      <c r="D3" s="138" t="s">
        <v>156</v>
      </c>
      <c r="E3" s="140" t="s">
        <v>400</v>
      </c>
      <c r="F3" s="141" t="s">
        <v>181</v>
      </c>
      <c r="G3" s="232">
        <v>10.07</v>
      </c>
      <c r="H3" s="233"/>
      <c r="I3" s="134"/>
      <c r="J3" s="134">
        <v>29</v>
      </c>
      <c r="K3" s="134">
        <v>135</v>
      </c>
      <c r="L3" s="142">
        <f t="shared" ref="L3:L45" si="0">J3/(K3/100)^2</f>
        <v>15.912208504801095</v>
      </c>
      <c r="M3" s="142" t="str">
        <f t="shared" ref="M3:M22" si="1">IF(L3&gt;22.74,"สูงกว่ามาตรฐาน",IF(L3&gt;15.67,"มาตรฐาน","ต่ำกว่ามาตรฐาน"))</f>
        <v>มาตรฐาน</v>
      </c>
      <c r="N3" s="134">
        <v>4</v>
      </c>
      <c r="O3" s="134"/>
      <c r="P3" s="143">
        <v>120</v>
      </c>
      <c r="Q3" s="143"/>
      <c r="R3" s="143">
        <v>13</v>
      </c>
      <c r="S3" s="143"/>
      <c r="T3" s="143">
        <v>12.76</v>
      </c>
    </row>
    <row r="4" spans="1:21" s="144" customFormat="1">
      <c r="A4" s="132" t="s">
        <v>807</v>
      </c>
      <c r="B4" s="137">
        <v>3</v>
      </c>
      <c r="C4" s="138">
        <v>562013</v>
      </c>
      <c r="D4" s="138" t="s">
        <v>156</v>
      </c>
      <c r="E4" s="145" t="s">
        <v>401</v>
      </c>
      <c r="F4" s="146" t="s">
        <v>195</v>
      </c>
      <c r="G4" s="232">
        <v>9.92</v>
      </c>
      <c r="H4" s="233"/>
      <c r="I4" s="134"/>
      <c r="J4" s="134">
        <v>37</v>
      </c>
      <c r="K4" s="134">
        <v>153</v>
      </c>
      <c r="L4" s="142">
        <f t="shared" si="0"/>
        <v>15.805886624802426</v>
      </c>
      <c r="M4" s="142" t="str">
        <f t="shared" si="1"/>
        <v>มาตรฐาน</v>
      </c>
      <c r="N4" s="134">
        <v>6</v>
      </c>
      <c r="O4" s="134"/>
      <c r="P4" s="143">
        <v>150</v>
      </c>
      <c r="Q4" s="143"/>
      <c r="R4" s="143">
        <v>20</v>
      </c>
      <c r="S4" s="143"/>
      <c r="T4" s="143">
        <v>11.04</v>
      </c>
    </row>
    <row r="5" spans="1:21" s="144" customFormat="1">
      <c r="A5" s="132" t="s">
        <v>807</v>
      </c>
      <c r="B5" s="137">
        <v>4</v>
      </c>
      <c r="C5" s="138">
        <v>562018</v>
      </c>
      <c r="D5" s="138" t="s">
        <v>156</v>
      </c>
      <c r="E5" s="140" t="s">
        <v>402</v>
      </c>
      <c r="F5" s="141" t="s">
        <v>403</v>
      </c>
      <c r="G5" s="232">
        <v>9.42</v>
      </c>
      <c r="H5" s="233"/>
      <c r="I5" s="134"/>
      <c r="J5" s="134">
        <v>37</v>
      </c>
      <c r="K5" s="134">
        <v>154</v>
      </c>
      <c r="L5" s="142">
        <f t="shared" si="0"/>
        <v>15.60128183504807</v>
      </c>
      <c r="M5" s="142" t="str">
        <f t="shared" si="1"/>
        <v>ต่ำกว่ามาตรฐาน</v>
      </c>
      <c r="N5" s="134">
        <v>5</v>
      </c>
      <c r="O5" s="134"/>
      <c r="P5" s="143">
        <v>200</v>
      </c>
      <c r="Q5" s="143"/>
      <c r="R5" s="143">
        <v>19</v>
      </c>
      <c r="S5" s="143"/>
      <c r="T5" s="143">
        <v>10.8</v>
      </c>
    </row>
    <row r="6" spans="1:21" s="144" customFormat="1">
      <c r="A6" s="132" t="s">
        <v>807</v>
      </c>
      <c r="B6" s="137">
        <v>5</v>
      </c>
      <c r="C6" s="138">
        <v>562022</v>
      </c>
      <c r="D6" s="138" t="s">
        <v>156</v>
      </c>
      <c r="E6" s="140" t="s">
        <v>404</v>
      </c>
      <c r="F6" s="141" t="s">
        <v>405</v>
      </c>
      <c r="G6" s="232">
        <v>7.36</v>
      </c>
      <c r="H6" s="233"/>
      <c r="I6" s="134"/>
      <c r="J6" s="134">
        <v>43</v>
      </c>
      <c r="K6" s="134">
        <v>163</v>
      </c>
      <c r="L6" s="142">
        <f t="shared" si="0"/>
        <v>16.184274906846326</v>
      </c>
      <c r="M6" s="142" t="str">
        <f t="shared" si="1"/>
        <v>มาตรฐาน</v>
      </c>
      <c r="N6" s="134">
        <v>1</v>
      </c>
      <c r="O6" s="134"/>
      <c r="P6" s="143">
        <v>193</v>
      </c>
      <c r="Q6" s="143"/>
      <c r="R6" s="143">
        <v>21</v>
      </c>
      <c r="S6" s="143"/>
      <c r="T6" s="143"/>
    </row>
    <row r="7" spans="1:21" s="144" customFormat="1">
      <c r="A7" s="132" t="s">
        <v>807</v>
      </c>
      <c r="B7" s="137">
        <v>6</v>
      </c>
      <c r="C7" s="138">
        <v>562025</v>
      </c>
      <c r="D7" s="138" t="s">
        <v>156</v>
      </c>
      <c r="E7" s="140" t="s">
        <v>155</v>
      </c>
      <c r="F7" s="141" t="s">
        <v>406</v>
      </c>
      <c r="G7" s="232">
        <v>9.8699999999999992</v>
      </c>
      <c r="H7" s="233"/>
      <c r="I7" s="134"/>
      <c r="J7" s="134">
        <v>36</v>
      </c>
      <c r="K7" s="134">
        <v>146</v>
      </c>
      <c r="L7" s="142">
        <f t="shared" si="0"/>
        <v>16.888722086695442</v>
      </c>
      <c r="M7" s="142" t="str">
        <f t="shared" si="1"/>
        <v>มาตรฐาน</v>
      </c>
      <c r="N7" s="134">
        <v>2</v>
      </c>
      <c r="O7" s="134"/>
      <c r="P7" s="143">
        <v>140</v>
      </c>
      <c r="Q7" s="143"/>
      <c r="R7" s="143">
        <v>20</v>
      </c>
      <c r="S7" s="143"/>
      <c r="T7" s="143">
        <v>13.82</v>
      </c>
    </row>
    <row r="8" spans="1:21" s="144" customFormat="1">
      <c r="A8" s="132" t="s">
        <v>807</v>
      </c>
      <c r="B8" s="137">
        <v>7</v>
      </c>
      <c r="C8" s="138">
        <v>562026</v>
      </c>
      <c r="D8" s="138" t="s">
        <v>156</v>
      </c>
      <c r="E8" s="140" t="s">
        <v>407</v>
      </c>
      <c r="F8" s="141" t="s">
        <v>408</v>
      </c>
      <c r="G8" s="232">
        <v>10.75</v>
      </c>
      <c r="H8" s="233"/>
      <c r="I8" s="134"/>
      <c r="J8" s="134">
        <v>40</v>
      </c>
      <c r="K8" s="134">
        <v>140</v>
      </c>
      <c r="L8" s="142">
        <f t="shared" si="0"/>
        <v>20.408163265306126</v>
      </c>
      <c r="M8" s="142" t="str">
        <f t="shared" si="1"/>
        <v>มาตรฐาน</v>
      </c>
      <c r="N8" s="134">
        <v>2</v>
      </c>
      <c r="O8" s="134"/>
      <c r="P8" s="143">
        <v>130</v>
      </c>
      <c r="Q8" s="143"/>
      <c r="R8" s="143">
        <v>18</v>
      </c>
      <c r="S8" s="143"/>
      <c r="T8" s="143">
        <v>15.72</v>
      </c>
    </row>
    <row r="9" spans="1:21" s="144" customFormat="1">
      <c r="A9" s="132" t="s">
        <v>807</v>
      </c>
      <c r="B9" s="137">
        <v>8</v>
      </c>
      <c r="C9" s="138">
        <v>562027</v>
      </c>
      <c r="D9" s="138" t="s">
        <v>156</v>
      </c>
      <c r="E9" s="140" t="s">
        <v>409</v>
      </c>
      <c r="F9" s="141" t="s">
        <v>410</v>
      </c>
      <c r="G9" s="232">
        <v>11.09</v>
      </c>
      <c r="H9" s="233"/>
      <c r="I9" s="134"/>
      <c r="J9" s="134">
        <v>54</v>
      </c>
      <c r="K9" s="134">
        <v>155</v>
      </c>
      <c r="L9" s="142">
        <f t="shared" si="0"/>
        <v>22.476586888657646</v>
      </c>
      <c r="M9" s="142" t="str">
        <f t="shared" si="1"/>
        <v>มาตรฐาน</v>
      </c>
      <c r="N9" s="134">
        <v>-7</v>
      </c>
      <c r="O9" s="134"/>
      <c r="P9" s="143">
        <v>152</v>
      </c>
      <c r="Q9" s="143"/>
      <c r="R9" s="143"/>
      <c r="S9" s="143"/>
      <c r="T9" s="143">
        <v>14.33</v>
      </c>
    </row>
    <row r="10" spans="1:21" s="144" customFormat="1">
      <c r="A10" s="132" t="s">
        <v>807</v>
      </c>
      <c r="B10" s="137">
        <v>9</v>
      </c>
      <c r="C10" s="138">
        <v>562030</v>
      </c>
      <c r="D10" s="138" t="s">
        <v>156</v>
      </c>
      <c r="E10" s="140" t="s">
        <v>411</v>
      </c>
      <c r="F10" s="141" t="s">
        <v>412</v>
      </c>
      <c r="G10" s="232">
        <v>9.9499999999999993</v>
      </c>
      <c r="H10" s="233"/>
      <c r="I10" s="134"/>
      <c r="J10" s="134">
        <v>68</v>
      </c>
      <c r="K10" s="134">
        <v>156</v>
      </c>
      <c r="L10" s="142">
        <f t="shared" si="0"/>
        <v>27.94214332675871</v>
      </c>
      <c r="M10" s="142" t="str">
        <f t="shared" si="1"/>
        <v>สูงกว่ามาตรฐาน</v>
      </c>
      <c r="N10" s="134">
        <v>-8</v>
      </c>
      <c r="O10" s="134"/>
      <c r="P10" s="143">
        <v>112</v>
      </c>
      <c r="Q10" s="143"/>
      <c r="R10" s="143">
        <v>5</v>
      </c>
      <c r="S10" s="143"/>
      <c r="T10" s="143">
        <v>16.75</v>
      </c>
    </row>
    <row r="11" spans="1:21" s="144" customFormat="1">
      <c r="A11" s="132" t="s">
        <v>807</v>
      </c>
      <c r="B11" s="137">
        <v>10</v>
      </c>
      <c r="C11" s="138">
        <v>562032</v>
      </c>
      <c r="D11" s="138" t="s">
        <v>156</v>
      </c>
      <c r="E11" s="140" t="s">
        <v>413</v>
      </c>
      <c r="F11" s="141" t="s">
        <v>414</v>
      </c>
      <c r="G11" s="232">
        <v>10.45</v>
      </c>
      <c r="H11" s="233"/>
      <c r="I11" s="134"/>
      <c r="J11" s="134">
        <v>42</v>
      </c>
      <c r="K11" s="134">
        <v>149</v>
      </c>
      <c r="L11" s="142">
        <f t="shared" si="0"/>
        <v>18.91806675374983</v>
      </c>
      <c r="M11" s="142" t="str">
        <f t="shared" si="1"/>
        <v>มาตรฐาน</v>
      </c>
      <c r="N11" s="134">
        <v>2</v>
      </c>
      <c r="O11" s="134"/>
      <c r="P11" s="143">
        <v>128</v>
      </c>
      <c r="Q11" s="143"/>
      <c r="R11" s="143">
        <v>25</v>
      </c>
      <c r="S11" s="143"/>
      <c r="T11" s="143">
        <v>11.44</v>
      </c>
    </row>
    <row r="12" spans="1:21" s="144" customFormat="1">
      <c r="A12" s="132" t="s">
        <v>807</v>
      </c>
      <c r="B12" s="137">
        <v>11</v>
      </c>
      <c r="C12" s="138">
        <v>562038</v>
      </c>
      <c r="D12" s="138" t="s">
        <v>156</v>
      </c>
      <c r="E12" s="140" t="s">
        <v>162</v>
      </c>
      <c r="F12" s="141" t="s">
        <v>178</v>
      </c>
      <c r="G12" s="239">
        <v>10.4</v>
      </c>
      <c r="H12" s="240"/>
      <c r="I12" s="142"/>
      <c r="J12" s="134">
        <v>35</v>
      </c>
      <c r="K12" s="134">
        <v>145</v>
      </c>
      <c r="L12" s="142">
        <f t="shared" si="0"/>
        <v>16.646848989298455</v>
      </c>
      <c r="M12" s="142" t="str">
        <f t="shared" si="1"/>
        <v>มาตรฐาน</v>
      </c>
      <c r="N12" s="134">
        <v>-6</v>
      </c>
      <c r="O12" s="134"/>
      <c r="P12" s="143">
        <v>135</v>
      </c>
      <c r="Q12" s="143"/>
      <c r="R12" s="143">
        <v>6</v>
      </c>
      <c r="S12" s="143"/>
      <c r="T12" s="143">
        <v>11.75</v>
      </c>
    </row>
    <row r="13" spans="1:21" s="144" customFormat="1">
      <c r="A13" s="132" t="s">
        <v>807</v>
      </c>
      <c r="B13" s="137">
        <v>12</v>
      </c>
      <c r="C13" s="138">
        <v>562040</v>
      </c>
      <c r="D13" s="138" t="s">
        <v>156</v>
      </c>
      <c r="E13" s="140" t="s">
        <v>415</v>
      </c>
      <c r="F13" s="141" t="s">
        <v>196</v>
      </c>
      <c r="G13" s="232">
        <v>9.3699999999999992</v>
      </c>
      <c r="H13" s="233"/>
      <c r="I13" s="134"/>
      <c r="J13" s="134">
        <v>39</v>
      </c>
      <c r="K13" s="134">
        <v>153</v>
      </c>
      <c r="L13" s="142">
        <f t="shared" si="0"/>
        <v>16.660258874791747</v>
      </c>
      <c r="M13" s="142" t="str">
        <f t="shared" si="1"/>
        <v>มาตรฐาน</v>
      </c>
      <c r="N13" s="134">
        <v>5</v>
      </c>
      <c r="O13" s="134"/>
      <c r="P13" s="143">
        <v>183</v>
      </c>
      <c r="Q13" s="143"/>
      <c r="R13" s="143">
        <v>20</v>
      </c>
      <c r="S13" s="143"/>
      <c r="T13" s="143">
        <v>11.1</v>
      </c>
    </row>
    <row r="14" spans="1:21" s="144" customFormat="1">
      <c r="A14" s="132" t="s">
        <v>807</v>
      </c>
      <c r="B14" s="137">
        <v>13</v>
      </c>
      <c r="C14" s="138">
        <v>562043</v>
      </c>
      <c r="D14" s="138" t="s">
        <v>156</v>
      </c>
      <c r="E14" s="140" t="s">
        <v>416</v>
      </c>
      <c r="F14" s="141" t="s">
        <v>417</v>
      </c>
      <c r="G14" s="232">
        <v>8.92</v>
      </c>
      <c r="H14" s="233"/>
      <c r="I14" s="134"/>
      <c r="J14" s="134">
        <v>44</v>
      </c>
      <c r="K14" s="134">
        <v>152</v>
      </c>
      <c r="L14" s="142">
        <f t="shared" si="0"/>
        <v>19.044321329639889</v>
      </c>
      <c r="M14" s="142" t="str">
        <f t="shared" si="1"/>
        <v>มาตรฐาน</v>
      </c>
      <c r="N14" s="134">
        <v>5</v>
      </c>
      <c r="O14" s="134"/>
      <c r="P14" s="143">
        <v>152</v>
      </c>
      <c r="Q14" s="143"/>
      <c r="R14" s="143">
        <v>28</v>
      </c>
      <c r="S14" s="143"/>
      <c r="T14" s="143">
        <v>11.1</v>
      </c>
    </row>
    <row r="15" spans="1:21" s="148" customFormat="1">
      <c r="A15" s="132" t="s">
        <v>807</v>
      </c>
      <c r="B15" s="137">
        <v>14</v>
      </c>
      <c r="C15" s="138">
        <v>562046</v>
      </c>
      <c r="D15" s="138" t="s">
        <v>156</v>
      </c>
      <c r="E15" s="140" t="s">
        <v>418</v>
      </c>
      <c r="F15" s="141" t="s">
        <v>419</v>
      </c>
      <c r="G15" s="232">
        <v>9.24</v>
      </c>
      <c r="H15" s="233"/>
      <c r="I15" s="134"/>
      <c r="J15" s="134">
        <v>42</v>
      </c>
      <c r="K15" s="134">
        <v>153</v>
      </c>
      <c r="L15" s="142">
        <f t="shared" si="0"/>
        <v>17.941817249775728</v>
      </c>
      <c r="M15" s="142" t="str">
        <f t="shared" si="1"/>
        <v>มาตรฐาน</v>
      </c>
      <c r="N15" s="134">
        <v>5</v>
      </c>
      <c r="O15" s="134"/>
      <c r="P15" s="147">
        <v>165</v>
      </c>
      <c r="Q15" s="147"/>
      <c r="R15" s="147">
        <v>27</v>
      </c>
      <c r="S15" s="147"/>
      <c r="T15" s="147">
        <v>11.32</v>
      </c>
    </row>
    <row r="16" spans="1:21" s="144" customFormat="1">
      <c r="A16" s="132" t="s">
        <v>807</v>
      </c>
      <c r="B16" s="137">
        <v>15</v>
      </c>
      <c r="C16" s="138">
        <v>562050</v>
      </c>
      <c r="D16" s="138" t="s">
        <v>156</v>
      </c>
      <c r="E16" s="149" t="s">
        <v>420</v>
      </c>
      <c r="F16" s="150" t="s">
        <v>421</v>
      </c>
      <c r="G16" s="232">
        <v>9.92</v>
      </c>
      <c r="H16" s="233"/>
      <c r="I16" s="134"/>
      <c r="J16" s="134">
        <v>26</v>
      </c>
      <c r="K16" s="134">
        <v>135</v>
      </c>
      <c r="L16" s="142">
        <f t="shared" si="0"/>
        <v>14.266117969821671</v>
      </c>
      <c r="M16" s="142" t="str">
        <f t="shared" si="1"/>
        <v>ต่ำกว่ามาตรฐาน</v>
      </c>
      <c r="N16" s="134">
        <v>-2</v>
      </c>
      <c r="O16" s="134"/>
      <c r="P16" s="143">
        <v>135</v>
      </c>
      <c r="Q16" s="143"/>
      <c r="R16" s="143">
        <v>14</v>
      </c>
      <c r="S16" s="143"/>
      <c r="T16" s="143">
        <v>14.96</v>
      </c>
    </row>
    <row r="17" spans="1:20" s="144" customFormat="1">
      <c r="A17" s="132" t="s">
        <v>807</v>
      </c>
      <c r="B17" s="137">
        <v>16</v>
      </c>
      <c r="C17" s="138">
        <v>562053</v>
      </c>
      <c r="D17" s="138" t="s">
        <v>156</v>
      </c>
      <c r="E17" s="149" t="s">
        <v>422</v>
      </c>
      <c r="F17" s="150" t="s">
        <v>423</v>
      </c>
      <c r="G17" s="232">
        <v>9.7200000000000006</v>
      </c>
      <c r="H17" s="233"/>
      <c r="I17" s="134"/>
      <c r="J17" s="134">
        <v>59</v>
      </c>
      <c r="K17" s="134">
        <v>154</v>
      </c>
      <c r="L17" s="142">
        <f t="shared" si="0"/>
        <v>24.877719682914488</v>
      </c>
      <c r="M17" s="142" t="str">
        <f t="shared" si="1"/>
        <v>สูงกว่ามาตรฐาน</v>
      </c>
      <c r="N17" s="134">
        <v>3</v>
      </c>
      <c r="O17" s="134"/>
      <c r="P17" s="143">
        <v>150</v>
      </c>
      <c r="Q17" s="143"/>
      <c r="R17" s="143">
        <v>15</v>
      </c>
      <c r="S17" s="143"/>
      <c r="T17" s="143">
        <v>11.3</v>
      </c>
    </row>
    <row r="18" spans="1:20" s="144" customFormat="1">
      <c r="A18" s="132" t="s">
        <v>807</v>
      </c>
      <c r="B18" s="137">
        <v>17</v>
      </c>
      <c r="C18" s="138">
        <v>562058</v>
      </c>
      <c r="D18" s="138" t="s">
        <v>156</v>
      </c>
      <c r="E18" s="140" t="s">
        <v>367</v>
      </c>
      <c r="F18" s="141" t="s">
        <v>424</v>
      </c>
      <c r="G18" s="232">
        <v>9.2200000000000006</v>
      </c>
      <c r="H18" s="233"/>
      <c r="I18" s="134"/>
      <c r="J18" s="134">
        <v>33</v>
      </c>
      <c r="K18" s="134">
        <v>143</v>
      </c>
      <c r="L18" s="142">
        <f t="shared" si="0"/>
        <v>16.137708445400754</v>
      </c>
      <c r="M18" s="142" t="str">
        <f t="shared" si="1"/>
        <v>มาตรฐาน</v>
      </c>
      <c r="N18" s="134">
        <v>-10</v>
      </c>
      <c r="O18" s="134"/>
      <c r="P18" s="143">
        <v>143</v>
      </c>
      <c r="Q18" s="143"/>
      <c r="R18" s="143">
        <v>16</v>
      </c>
      <c r="S18" s="143"/>
      <c r="T18" s="143">
        <v>11.21</v>
      </c>
    </row>
    <row r="19" spans="1:20" s="144" customFormat="1">
      <c r="A19" s="132" t="s">
        <v>807</v>
      </c>
      <c r="B19" s="137">
        <v>18</v>
      </c>
      <c r="C19" s="138">
        <v>562059</v>
      </c>
      <c r="D19" s="138" t="s">
        <v>156</v>
      </c>
      <c r="E19" s="140" t="s">
        <v>425</v>
      </c>
      <c r="F19" s="141" t="s">
        <v>426</v>
      </c>
      <c r="G19" s="232">
        <v>11.95</v>
      </c>
      <c r="H19" s="233"/>
      <c r="I19" s="134"/>
      <c r="J19" s="134">
        <v>30</v>
      </c>
      <c r="K19" s="134">
        <v>133</v>
      </c>
      <c r="L19" s="142">
        <f t="shared" si="0"/>
        <v>16.959692464243314</v>
      </c>
      <c r="M19" s="142" t="str">
        <f t="shared" si="1"/>
        <v>มาตรฐาน</v>
      </c>
      <c r="N19" s="134">
        <v>-12</v>
      </c>
      <c r="O19" s="134"/>
      <c r="P19" s="143">
        <v>105</v>
      </c>
      <c r="Q19" s="143"/>
      <c r="R19" s="143">
        <v>14</v>
      </c>
      <c r="S19" s="143"/>
      <c r="T19" s="143">
        <v>13.6</v>
      </c>
    </row>
    <row r="20" spans="1:20" s="144" customFormat="1">
      <c r="A20" s="132" t="s">
        <v>807</v>
      </c>
      <c r="B20" s="137">
        <v>19</v>
      </c>
      <c r="C20" s="138">
        <v>562062</v>
      </c>
      <c r="D20" s="138" t="s">
        <v>156</v>
      </c>
      <c r="E20" s="140" t="s">
        <v>427</v>
      </c>
      <c r="F20" s="141" t="s">
        <v>428</v>
      </c>
      <c r="G20" s="232">
        <v>10.28</v>
      </c>
      <c r="H20" s="233"/>
      <c r="I20" s="134"/>
      <c r="J20" s="134">
        <v>39</v>
      </c>
      <c r="K20" s="134">
        <v>141</v>
      </c>
      <c r="L20" s="142">
        <f t="shared" si="0"/>
        <v>19.616719480911424</v>
      </c>
      <c r="M20" s="142" t="str">
        <f t="shared" si="1"/>
        <v>มาตรฐาน</v>
      </c>
      <c r="N20" s="134">
        <v>2</v>
      </c>
      <c r="O20" s="134"/>
      <c r="P20" s="143">
        <v>122</v>
      </c>
      <c r="Q20" s="143"/>
      <c r="R20" s="143">
        <v>25</v>
      </c>
      <c r="S20" s="143"/>
      <c r="T20" s="143">
        <v>14.84</v>
      </c>
    </row>
    <row r="21" spans="1:20" s="144" customFormat="1">
      <c r="A21" s="132" t="s">
        <v>807</v>
      </c>
      <c r="B21" s="137">
        <v>20</v>
      </c>
      <c r="C21" s="138">
        <v>562507</v>
      </c>
      <c r="D21" s="138" t="s">
        <v>156</v>
      </c>
      <c r="E21" s="149" t="s">
        <v>429</v>
      </c>
      <c r="F21" s="150" t="s">
        <v>430</v>
      </c>
      <c r="G21" s="232">
        <v>13.09</v>
      </c>
      <c r="H21" s="233"/>
      <c r="I21" s="134"/>
      <c r="J21" s="134">
        <v>39</v>
      </c>
      <c r="K21" s="134">
        <v>147</v>
      </c>
      <c r="L21" s="142">
        <f t="shared" si="0"/>
        <v>18.048035540746913</v>
      </c>
      <c r="M21" s="142" t="str">
        <f t="shared" si="1"/>
        <v>มาตรฐาน</v>
      </c>
      <c r="N21" s="134">
        <v>5</v>
      </c>
      <c r="O21" s="134"/>
      <c r="P21" s="143">
        <v>100</v>
      </c>
      <c r="Q21" s="143"/>
      <c r="R21" s="143">
        <v>12</v>
      </c>
      <c r="S21" s="143"/>
      <c r="T21" s="143">
        <v>13.79</v>
      </c>
    </row>
    <row r="22" spans="1:20" s="144" customFormat="1">
      <c r="A22" s="132" t="s">
        <v>807</v>
      </c>
      <c r="B22" s="137">
        <v>21</v>
      </c>
      <c r="C22" s="138">
        <v>562509</v>
      </c>
      <c r="D22" s="138" t="s">
        <v>156</v>
      </c>
      <c r="E22" s="140" t="s">
        <v>431</v>
      </c>
      <c r="F22" s="141" t="s">
        <v>373</v>
      </c>
      <c r="G22" s="239">
        <v>12.1</v>
      </c>
      <c r="H22" s="240"/>
      <c r="I22" s="142"/>
      <c r="J22" s="134">
        <v>47</v>
      </c>
      <c r="K22" s="134">
        <v>139</v>
      </c>
      <c r="L22" s="142">
        <f t="shared" si="0"/>
        <v>24.325863050566745</v>
      </c>
      <c r="M22" s="142" t="str">
        <f t="shared" si="1"/>
        <v>สูงกว่ามาตรฐาน</v>
      </c>
      <c r="N22" s="134">
        <v>-10</v>
      </c>
      <c r="O22" s="134"/>
      <c r="P22" s="143">
        <v>110</v>
      </c>
      <c r="Q22" s="143"/>
      <c r="R22" s="143">
        <v>17</v>
      </c>
      <c r="S22" s="143"/>
      <c r="T22" s="143">
        <v>14.88</v>
      </c>
    </row>
    <row r="23" spans="1:20" s="144" customFormat="1">
      <c r="A23" s="132" t="s">
        <v>807</v>
      </c>
      <c r="B23" s="137">
        <v>22</v>
      </c>
      <c r="C23" s="138">
        <v>562072</v>
      </c>
      <c r="D23" s="138" t="s">
        <v>157</v>
      </c>
      <c r="E23" s="140" t="s">
        <v>432</v>
      </c>
      <c r="F23" s="141" t="s">
        <v>194</v>
      </c>
      <c r="G23" s="239">
        <v>9.6999999999999993</v>
      </c>
      <c r="H23" s="240"/>
      <c r="I23" s="142"/>
      <c r="J23" s="134">
        <v>41</v>
      </c>
      <c r="K23" s="134">
        <v>158</v>
      </c>
      <c r="L23" s="142">
        <f t="shared" si="0"/>
        <v>16.423650056080753</v>
      </c>
      <c r="M23" s="7" t="str">
        <f>IF(L23&gt;22.3,"สูงกว่ามาตรฐาน",IF(L23&gt;16.23,"มาตรฐาน","ต่ำกว่ามาตรฐาน"))</f>
        <v>มาตรฐาน</v>
      </c>
      <c r="N23" s="134">
        <v>11</v>
      </c>
      <c r="O23" s="134"/>
      <c r="P23" s="143">
        <v>152</v>
      </c>
      <c r="Q23" s="143"/>
      <c r="R23" s="143">
        <v>22</v>
      </c>
      <c r="S23" s="143"/>
      <c r="T23" s="143">
        <v>13.43</v>
      </c>
    </row>
    <row r="24" spans="1:20" s="144" customFormat="1">
      <c r="A24" s="132" t="s">
        <v>807</v>
      </c>
      <c r="B24" s="137">
        <v>23</v>
      </c>
      <c r="C24" s="138">
        <v>562083</v>
      </c>
      <c r="D24" s="138" t="s">
        <v>157</v>
      </c>
      <c r="E24" s="140" t="s">
        <v>433</v>
      </c>
      <c r="F24" s="141" t="s">
        <v>434</v>
      </c>
      <c r="G24" s="232">
        <v>12.11</v>
      </c>
      <c r="H24" s="233"/>
      <c r="I24" s="134"/>
      <c r="J24" s="134">
        <v>51</v>
      </c>
      <c r="K24" s="134">
        <v>135</v>
      </c>
      <c r="L24" s="142">
        <f t="shared" si="0"/>
        <v>27.983539094650201</v>
      </c>
      <c r="M24" s="7" t="str">
        <f t="shared" ref="M24:M45" si="2">IF(L24&gt;22.3,"สูงกว่ามาตรฐาน",IF(L24&gt;16.23,"มาตรฐาน","ต่ำกว่ามาตรฐาน"))</f>
        <v>สูงกว่ามาตรฐาน</v>
      </c>
      <c r="N24" s="134">
        <v>1</v>
      </c>
      <c r="O24" s="134"/>
      <c r="P24" s="143">
        <v>115</v>
      </c>
      <c r="Q24" s="143"/>
      <c r="R24" s="143">
        <v>13</v>
      </c>
      <c r="S24" s="143"/>
      <c r="T24" s="143">
        <v>13.43</v>
      </c>
    </row>
    <row r="25" spans="1:20" s="144" customFormat="1">
      <c r="A25" s="132" t="s">
        <v>807</v>
      </c>
      <c r="B25" s="137">
        <v>24</v>
      </c>
      <c r="C25" s="138">
        <v>562084</v>
      </c>
      <c r="D25" s="138" t="s">
        <v>157</v>
      </c>
      <c r="E25" s="140" t="s">
        <v>435</v>
      </c>
      <c r="F25" s="141" t="s">
        <v>436</v>
      </c>
      <c r="G25" s="232">
        <v>11.68</v>
      </c>
      <c r="H25" s="233"/>
      <c r="I25" s="134"/>
      <c r="J25" s="134">
        <v>61</v>
      </c>
      <c r="K25" s="134">
        <v>158</v>
      </c>
      <c r="L25" s="142">
        <f t="shared" si="0"/>
        <v>24.435186668803073</v>
      </c>
      <c r="M25" s="7" t="str">
        <f t="shared" si="2"/>
        <v>สูงกว่ามาตรฐาน</v>
      </c>
      <c r="N25" s="134">
        <v>5</v>
      </c>
      <c r="O25" s="134"/>
      <c r="P25" s="143">
        <v>108</v>
      </c>
      <c r="Q25" s="143"/>
      <c r="R25" s="143">
        <v>18</v>
      </c>
      <c r="S25" s="143"/>
      <c r="T25" s="143">
        <v>14.11</v>
      </c>
    </row>
    <row r="26" spans="1:20" s="144" customFormat="1">
      <c r="A26" s="132" t="s">
        <v>807</v>
      </c>
      <c r="B26" s="137">
        <v>25</v>
      </c>
      <c r="C26" s="138">
        <v>562085</v>
      </c>
      <c r="D26" s="138" t="s">
        <v>157</v>
      </c>
      <c r="E26" s="145" t="s">
        <v>437</v>
      </c>
      <c r="F26" s="151" t="s">
        <v>193</v>
      </c>
      <c r="G26" s="232">
        <v>12.51</v>
      </c>
      <c r="H26" s="233"/>
      <c r="I26" s="134"/>
      <c r="J26" s="134">
        <v>47</v>
      </c>
      <c r="K26" s="134">
        <v>154</v>
      </c>
      <c r="L26" s="142">
        <f t="shared" si="0"/>
        <v>19.817844493169169</v>
      </c>
      <c r="M26" s="7" t="str">
        <f t="shared" si="2"/>
        <v>มาตรฐาน</v>
      </c>
      <c r="N26" s="134">
        <v>0</v>
      </c>
      <c r="O26" s="134"/>
      <c r="P26" s="143">
        <v>100</v>
      </c>
      <c r="Q26" s="143"/>
      <c r="R26" s="143">
        <v>7</v>
      </c>
      <c r="S26" s="143"/>
      <c r="T26" s="143">
        <v>14.94</v>
      </c>
    </row>
    <row r="27" spans="1:20" s="144" customFormat="1">
      <c r="A27" s="132" t="s">
        <v>807</v>
      </c>
      <c r="B27" s="137">
        <v>26</v>
      </c>
      <c r="C27" s="138">
        <v>562088</v>
      </c>
      <c r="D27" s="138" t="s">
        <v>157</v>
      </c>
      <c r="E27" s="140" t="s">
        <v>438</v>
      </c>
      <c r="F27" s="141" t="s">
        <v>439</v>
      </c>
      <c r="G27" s="232">
        <v>10.78</v>
      </c>
      <c r="H27" s="233"/>
      <c r="I27" s="134"/>
      <c r="J27" s="134">
        <v>63</v>
      </c>
      <c r="K27" s="134">
        <v>163</v>
      </c>
      <c r="L27" s="142">
        <f t="shared" si="0"/>
        <v>23.711844630960897</v>
      </c>
      <c r="M27" s="7" t="str">
        <f t="shared" si="2"/>
        <v>สูงกว่ามาตรฐาน</v>
      </c>
      <c r="N27" s="134">
        <v>12</v>
      </c>
      <c r="O27" s="134"/>
      <c r="P27" s="143">
        <v>140</v>
      </c>
      <c r="Q27" s="143"/>
      <c r="R27" s="143">
        <v>17</v>
      </c>
      <c r="S27" s="143"/>
      <c r="T27" s="143">
        <v>11.31</v>
      </c>
    </row>
    <row r="28" spans="1:20" s="144" customFormat="1">
      <c r="A28" s="132" t="s">
        <v>807</v>
      </c>
      <c r="B28" s="137">
        <v>27</v>
      </c>
      <c r="C28" s="138">
        <v>562092</v>
      </c>
      <c r="D28" s="138" t="s">
        <v>157</v>
      </c>
      <c r="E28" s="140" t="s">
        <v>440</v>
      </c>
      <c r="F28" s="141" t="s">
        <v>441</v>
      </c>
      <c r="G28" s="232">
        <v>9.56</v>
      </c>
      <c r="H28" s="233"/>
      <c r="I28" s="134"/>
      <c r="J28" s="134">
        <v>45</v>
      </c>
      <c r="K28" s="134">
        <v>151</v>
      </c>
      <c r="L28" s="142">
        <f t="shared" si="0"/>
        <v>19.735976492259113</v>
      </c>
      <c r="M28" s="7" t="str">
        <f t="shared" si="2"/>
        <v>มาตรฐาน</v>
      </c>
      <c r="N28" s="134">
        <v>8</v>
      </c>
      <c r="O28" s="134"/>
      <c r="P28" s="143">
        <v>133</v>
      </c>
      <c r="Q28" s="143"/>
      <c r="R28" s="143"/>
      <c r="S28" s="143"/>
      <c r="T28" s="143">
        <v>11.31</v>
      </c>
    </row>
    <row r="29" spans="1:20" s="144" customFormat="1">
      <c r="A29" s="132" t="s">
        <v>807</v>
      </c>
      <c r="B29" s="137">
        <v>28</v>
      </c>
      <c r="C29" s="138">
        <v>562096</v>
      </c>
      <c r="D29" s="138" t="s">
        <v>157</v>
      </c>
      <c r="E29" s="140" t="s">
        <v>442</v>
      </c>
      <c r="F29" s="141" t="s">
        <v>443</v>
      </c>
      <c r="G29" s="232">
        <v>10.62</v>
      </c>
      <c r="H29" s="233"/>
      <c r="I29" s="134"/>
      <c r="J29" s="134">
        <v>44</v>
      </c>
      <c r="K29" s="134">
        <v>144</v>
      </c>
      <c r="L29" s="142">
        <f t="shared" si="0"/>
        <v>21.219135802469136</v>
      </c>
      <c r="M29" s="7" t="str">
        <f t="shared" si="2"/>
        <v>มาตรฐาน</v>
      </c>
      <c r="N29" s="134">
        <v>12</v>
      </c>
      <c r="O29" s="134"/>
      <c r="P29" s="143">
        <v>130</v>
      </c>
      <c r="Q29" s="143"/>
      <c r="R29" s="143">
        <v>15</v>
      </c>
      <c r="S29" s="143"/>
      <c r="T29" s="143">
        <v>12.9</v>
      </c>
    </row>
    <row r="30" spans="1:20" s="144" customFormat="1">
      <c r="A30" s="132" t="s">
        <v>807</v>
      </c>
      <c r="B30" s="137">
        <v>29</v>
      </c>
      <c r="C30" s="138">
        <v>562099</v>
      </c>
      <c r="D30" s="138" t="s">
        <v>157</v>
      </c>
      <c r="E30" s="140" t="s">
        <v>444</v>
      </c>
      <c r="F30" s="141" t="s">
        <v>380</v>
      </c>
      <c r="G30" s="239">
        <v>13</v>
      </c>
      <c r="H30" s="240"/>
      <c r="I30" s="142"/>
      <c r="J30" s="134">
        <v>53</v>
      </c>
      <c r="K30" s="134">
        <v>152</v>
      </c>
      <c r="L30" s="142">
        <f t="shared" si="0"/>
        <v>22.939750692520775</v>
      </c>
      <c r="M30" s="7" t="str">
        <f t="shared" si="2"/>
        <v>สูงกว่ามาตรฐาน</v>
      </c>
      <c r="N30" s="134">
        <v>15</v>
      </c>
      <c r="O30" s="134"/>
      <c r="P30" s="143">
        <v>131</v>
      </c>
      <c r="Q30" s="143"/>
      <c r="R30" s="143">
        <v>17</v>
      </c>
      <c r="S30" s="143"/>
      <c r="T30" s="143">
        <v>12.57</v>
      </c>
    </row>
    <row r="31" spans="1:20" s="144" customFormat="1">
      <c r="A31" s="132" t="s">
        <v>807</v>
      </c>
      <c r="B31" s="137">
        <v>30</v>
      </c>
      <c r="C31" s="138">
        <v>562104</v>
      </c>
      <c r="D31" s="138" t="s">
        <v>157</v>
      </c>
      <c r="E31" s="140" t="s">
        <v>445</v>
      </c>
      <c r="F31" s="141" t="s">
        <v>446</v>
      </c>
      <c r="G31" s="232">
        <v>13.01</v>
      </c>
      <c r="H31" s="233"/>
      <c r="I31" s="134"/>
      <c r="J31" s="134">
        <v>58</v>
      </c>
      <c r="K31" s="134">
        <v>152</v>
      </c>
      <c r="L31" s="142">
        <f t="shared" si="0"/>
        <v>25.103878116343491</v>
      </c>
      <c r="M31" s="7" t="str">
        <f t="shared" si="2"/>
        <v>สูงกว่ามาตรฐาน</v>
      </c>
      <c r="N31" s="134">
        <v>13</v>
      </c>
      <c r="O31" s="134"/>
      <c r="P31" s="143">
        <v>90</v>
      </c>
      <c r="Q31" s="143"/>
      <c r="R31" s="143">
        <v>0</v>
      </c>
      <c r="S31" s="143"/>
      <c r="T31" s="143">
        <v>21.11</v>
      </c>
    </row>
    <row r="32" spans="1:20" s="144" customFormat="1">
      <c r="A32" s="132" t="s">
        <v>807</v>
      </c>
      <c r="B32" s="137">
        <v>31</v>
      </c>
      <c r="C32" s="138">
        <v>562108</v>
      </c>
      <c r="D32" s="138" t="s">
        <v>157</v>
      </c>
      <c r="E32" s="149" t="s">
        <v>447</v>
      </c>
      <c r="F32" s="150" t="s">
        <v>180</v>
      </c>
      <c r="G32" s="232">
        <v>10.96</v>
      </c>
      <c r="H32" s="233"/>
      <c r="I32" s="134"/>
      <c r="J32" s="134">
        <v>37</v>
      </c>
      <c r="K32" s="134">
        <v>149</v>
      </c>
      <c r="L32" s="142">
        <f t="shared" si="0"/>
        <v>16.665915949731993</v>
      </c>
      <c r="M32" s="7" t="str">
        <f t="shared" si="2"/>
        <v>มาตรฐาน</v>
      </c>
      <c r="N32" s="134">
        <v>3</v>
      </c>
      <c r="O32" s="134"/>
      <c r="P32" s="143">
        <v>148</v>
      </c>
      <c r="Q32" s="143"/>
      <c r="R32" s="143">
        <v>12</v>
      </c>
      <c r="S32" s="143"/>
      <c r="T32" s="143">
        <v>13.2</v>
      </c>
    </row>
    <row r="33" spans="1:20" s="144" customFormat="1">
      <c r="A33" s="132" t="s">
        <v>807</v>
      </c>
      <c r="B33" s="137">
        <v>32</v>
      </c>
      <c r="C33" s="138">
        <v>562110</v>
      </c>
      <c r="D33" s="138" t="s">
        <v>157</v>
      </c>
      <c r="E33" s="140" t="s">
        <v>448</v>
      </c>
      <c r="F33" s="141" t="s">
        <v>449</v>
      </c>
      <c r="G33" s="232">
        <v>10.35</v>
      </c>
      <c r="H33" s="233"/>
      <c r="I33" s="134"/>
      <c r="J33" s="134">
        <v>46</v>
      </c>
      <c r="K33" s="134">
        <v>152</v>
      </c>
      <c r="L33" s="142">
        <f t="shared" si="0"/>
        <v>19.909972299168974</v>
      </c>
      <c r="M33" s="7" t="str">
        <f t="shared" si="2"/>
        <v>มาตรฐาน</v>
      </c>
      <c r="N33" s="134">
        <v>12</v>
      </c>
      <c r="O33" s="134"/>
      <c r="P33" s="143">
        <v>140</v>
      </c>
      <c r="Q33" s="143"/>
      <c r="R33" s="143">
        <v>11</v>
      </c>
      <c r="S33" s="143"/>
      <c r="T33" s="143">
        <v>12.9</v>
      </c>
    </row>
    <row r="34" spans="1:20" s="144" customFormat="1">
      <c r="A34" s="132" t="s">
        <v>807</v>
      </c>
      <c r="B34" s="137">
        <v>33</v>
      </c>
      <c r="C34" s="138">
        <v>562111</v>
      </c>
      <c r="D34" s="138" t="s">
        <v>157</v>
      </c>
      <c r="E34" s="140" t="s">
        <v>450</v>
      </c>
      <c r="F34" s="141" t="s">
        <v>451</v>
      </c>
      <c r="G34" s="232">
        <v>11.01</v>
      </c>
      <c r="H34" s="233"/>
      <c r="I34" s="134"/>
      <c r="J34" s="134">
        <v>28</v>
      </c>
      <c r="K34" s="134">
        <v>147</v>
      </c>
      <c r="L34" s="142">
        <f t="shared" si="0"/>
        <v>12.957563977972143</v>
      </c>
      <c r="M34" s="7" t="str">
        <f t="shared" si="2"/>
        <v>ต่ำกว่ามาตรฐาน</v>
      </c>
      <c r="N34" s="134">
        <v>-10</v>
      </c>
      <c r="O34" s="134"/>
      <c r="P34" s="143">
        <v>130</v>
      </c>
      <c r="Q34" s="143"/>
      <c r="R34" s="143">
        <v>9</v>
      </c>
      <c r="S34" s="143"/>
      <c r="T34" s="143">
        <v>12.67</v>
      </c>
    </row>
    <row r="35" spans="1:20" s="144" customFormat="1">
      <c r="A35" s="132" t="s">
        <v>807</v>
      </c>
      <c r="B35" s="137">
        <v>34</v>
      </c>
      <c r="C35" s="138">
        <v>562117</v>
      </c>
      <c r="D35" s="138" t="s">
        <v>157</v>
      </c>
      <c r="E35" s="140" t="s">
        <v>209</v>
      </c>
      <c r="F35" s="141" t="s">
        <v>452</v>
      </c>
      <c r="G35" s="232">
        <v>10.050000000000001</v>
      </c>
      <c r="H35" s="233"/>
      <c r="I35" s="134"/>
      <c r="J35" s="134">
        <v>34</v>
      </c>
      <c r="K35" s="134">
        <v>146</v>
      </c>
      <c r="L35" s="142">
        <f t="shared" si="0"/>
        <v>15.950459748545695</v>
      </c>
      <c r="M35" s="7" t="str">
        <f t="shared" si="2"/>
        <v>ต่ำกว่ามาตรฐาน</v>
      </c>
      <c r="N35" s="134">
        <v>-8</v>
      </c>
      <c r="O35" s="134"/>
      <c r="P35" s="143">
        <v>130</v>
      </c>
      <c r="Q35" s="143"/>
      <c r="R35" s="143">
        <v>17</v>
      </c>
      <c r="S35" s="143"/>
      <c r="T35" s="143">
        <v>12.48</v>
      </c>
    </row>
    <row r="36" spans="1:20" s="144" customFormat="1">
      <c r="A36" s="132" t="s">
        <v>807</v>
      </c>
      <c r="B36" s="137">
        <v>35</v>
      </c>
      <c r="C36" s="138">
        <v>562118</v>
      </c>
      <c r="D36" s="138" t="s">
        <v>157</v>
      </c>
      <c r="E36" s="149" t="s">
        <v>453</v>
      </c>
      <c r="F36" s="150" t="s">
        <v>454</v>
      </c>
      <c r="G36" s="241">
        <v>9.19</v>
      </c>
      <c r="H36" s="242"/>
      <c r="I36" s="152"/>
      <c r="J36" s="134">
        <v>34</v>
      </c>
      <c r="K36" s="134">
        <v>146</v>
      </c>
      <c r="L36" s="142">
        <f t="shared" si="0"/>
        <v>15.950459748545695</v>
      </c>
      <c r="M36" s="7" t="str">
        <f t="shared" si="2"/>
        <v>ต่ำกว่ามาตรฐาน</v>
      </c>
      <c r="N36" s="134">
        <v>1</v>
      </c>
      <c r="O36" s="134"/>
      <c r="P36" s="143">
        <v>135</v>
      </c>
      <c r="Q36" s="143"/>
      <c r="R36" s="143">
        <v>2</v>
      </c>
      <c r="S36" s="143"/>
      <c r="T36" s="143">
        <v>12.43</v>
      </c>
    </row>
    <row r="37" spans="1:20" s="144" customFormat="1">
      <c r="A37" s="132" t="s">
        <v>807</v>
      </c>
      <c r="B37" s="137">
        <v>36</v>
      </c>
      <c r="C37" s="138">
        <v>562119</v>
      </c>
      <c r="D37" s="138" t="s">
        <v>157</v>
      </c>
      <c r="E37" s="149" t="s">
        <v>396</v>
      </c>
      <c r="F37" s="150" t="s">
        <v>455</v>
      </c>
      <c r="G37" s="232">
        <v>14.78</v>
      </c>
      <c r="H37" s="233"/>
      <c r="I37" s="134"/>
      <c r="J37" s="134">
        <v>50</v>
      </c>
      <c r="K37" s="134">
        <v>163</v>
      </c>
      <c r="L37" s="142">
        <f t="shared" si="0"/>
        <v>18.818924310286427</v>
      </c>
      <c r="M37" s="7" t="str">
        <f t="shared" si="2"/>
        <v>มาตรฐาน</v>
      </c>
      <c r="N37" s="134">
        <v>8</v>
      </c>
      <c r="O37" s="134"/>
      <c r="P37" s="143">
        <v>120</v>
      </c>
      <c r="Q37" s="143"/>
      <c r="R37" s="143">
        <v>20</v>
      </c>
      <c r="S37" s="143"/>
      <c r="T37" s="143">
        <v>20.53</v>
      </c>
    </row>
    <row r="38" spans="1:20" s="144" customFormat="1">
      <c r="A38" s="132" t="s">
        <v>807</v>
      </c>
      <c r="B38" s="137">
        <v>37</v>
      </c>
      <c r="C38" s="138">
        <v>562125</v>
      </c>
      <c r="D38" s="138" t="s">
        <v>157</v>
      </c>
      <c r="E38" s="149" t="s">
        <v>204</v>
      </c>
      <c r="F38" s="150" t="s">
        <v>192</v>
      </c>
      <c r="G38" s="232">
        <v>9.89</v>
      </c>
      <c r="H38" s="233"/>
      <c r="I38" s="134"/>
      <c r="J38" s="134">
        <v>49</v>
      </c>
      <c r="K38" s="134">
        <v>163</v>
      </c>
      <c r="L38" s="142">
        <f t="shared" si="0"/>
        <v>18.442545824080696</v>
      </c>
      <c r="M38" s="7" t="str">
        <f t="shared" si="2"/>
        <v>มาตรฐาน</v>
      </c>
      <c r="N38" s="134">
        <v>8</v>
      </c>
      <c r="O38" s="134"/>
      <c r="P38" s="143">
        <v>130</v>
      </c>
      <c r="Q38" s="143"/>
      <c r="R38" s="143">
        <v>20</v>
      </c>
      <c r="S38" s="143"/>
      <c r="T38" s="143">
        <v>15.67</v>
      </c>
    </row>
    <row r="39" spans="1:20" s="144" customFormat="1">
      <c r="A39" s="132" t="s">
        <v>807</v>
      </c>
      <c r="B39" s="137">
        <v>38</v>
      </c>
      <c r="C39" s="138">
        <v>562127</v>
      </c>
      <c r="D39" s="138" t="s">
        <v>157</v>
      </c>
      <c r="E39" s="149" t="s">
        <v>456</v>
      </c>
      <c r="F39" s="150" t="s">
        <v>457</v>
      </c>
      <c r="G39" s="232">
        <v>11.54</v>
      </c>
      <c r="H39" s="233"/>
      <c r="I39" s="134"/>
      <c r="J39" s="134">
        <v>33</v>
      </c>
      <c r="K39" s="134">
        <v>147</v>
      </c>
      <c r="L39" s="142">
        <f t="shared" si="0"/>
        <v>15.271414688324311</v>
      </c>
      <c r="M39" s="7" t="str">
        <f t="shared" si="2"/>
        <v>ต่ำกว่ามาตรฐาน</v>
      </c>
      <c r="N39" s="134">
        <v>16</v>
      </c>
      <c r="O39" s="134"/>
      <c r="P39" s="143">
        <v>185</v>
      </c>
      <c r="Q39" s="143"/>
      <c r="R39" s="143">
        <v>15</v>
      </c>
      <c r="S39" s="143"/>
      <c r="T39" s="143">
        <v>11.62</v>
      </c>
    </row>
    <row r="40" spans="1:20" s="144" customFormat="1">
      <c r="A40" s="132" t="s">
        <v>807</v>
      </c>
      <c r="B40" s="137">
        <v>39</v>
      </c>
      <c r="C40" s="138">
        <v>562132</v>
      </c>
      <c r="D40" s="138" t="s">
        <v>157</v>
      </c>
      <c r="E40" s="149" t="s">
        <v>458</v>
      </c>
      <c r="F40" s="150" t="s">
        <v>459</v>
      </c>
      <c r="G40" s="232">
        <v>11.26</v>
      </c>
      <c r="H40" s="233"/>
      <c r="I40" s="134"/>
      <c r="J40" s="134">
        <v>41</v>
      </c>
      <c r="K40" s="134">
        <v>151</v>
      </c>
      <c r="L40" s="142">
        <f t="shared" si="0"/>
        <v>17.981667470724968</v>
      </c>
      <c r="M40" s="7" t="str">
        <f t="shared" si="2"/>
        <v>มาตรฐาน</v>
      </c>
      <c r="N40" s="134">
        <v>1</v>
      </c>
      <c r="O40" s="134"/>
      <c r="P40" s="143">
        <v>140</v>
      </c>
      <c r="Q40" s="143"/>
      <c r="R40" s="143">
        <v>11</v>
      </c>
      <c r="S40" s="143"/>
      <c r="T40" s="143">
        <v>13.95</v>
      </c>
    </row>
    <row r="41" spans="1:20" s="144" customFormat="1">
      <c r="A41" s="132" t="s">
        <v>807</v>
      </c>
      <c r="B41" s="137">
        <v>40</v>
      </c>
      <c r="C41" s="138">
        <v>562133</v>
      </c>
      <c r="D41" s="138" t="s">
        <v>157</v>
      </c>
      <c r="E41" s="149" t="s">
        <v>460</v>
      </c>
      <c r="F41" s="150" t="s">
        <v>461</v>
      </c>
      <c r="G41" s="232">
        <v>10.29</v>
      </c>
      <c r="H41" s="233"/>
      <c r="I41" s="134"/>
      <c r="J41" s="134">
        <v>49</v>
      </c>
      <c r="K41" s="134">
        <v>158</v>
      </c>
      <c r="L41" s="142">
        <f t="shared" si="0"/>
        <v>19.62826470116968</v>
      </c>
      <c r="M41" s="7" t="str">
        <f t="shared" si="2"/>
        <v>มาตรฐาน</v>
      </c>
      <c r="N41" s="134">
        <v>7</v>
      </c>
      <c r="O41" s="134"/>
      <c r="P41" s="143">
        <v>140</v>
      </c>
      <c r="Q41" s="143"/>
      <c r="R41" s="143">
        <v>2</v>
      </c>
      <c r="S41" s="143"/>
      <c r="T41" s="143">
        <v>12.24</v>
      </c>
    </row>
    <row r="42" spans="1:20" s="144" customFormat="1">
      <c r="A42" s="132" t="s">
        <v>807</v>
      </c>
      <c r="B42" s="137">
        <v>41</v>
      </c>
      <c r="C42" s="138">
        <v>562139</v>
      </c>
      <c r="D42" s="138" t="s">
        <v>157</v>
      </c>
      <c r="E42" s="149" t="s">
        <v>462</v>
      </c>
      <c r="F42" s="150" t="s">
        <v>463</v>
      </c>
      <c r="G42" s="232">
        <v>10.31</v>
      </c>
      <c r="H42" s="233"/>
      <c r="I42" s="134"/>
      <c r="J42" s="134">
        <v>30</v>
      </c>
      <c r="K42" s="134">
        <v>141</v>
      </c>
      <c r="L42" s="142">
        <f t="shared" si="0"/>
        <v>15.089784216085711</v>
      </c>
      <c r="M42" s="7" t="str">
        <f t="shared" si="2"/>
        <v>ต่ำกว่ามาตรฐาน</v>
      </c>
      <c r="N42" s="134">
        <v>-1</v>
      </c>
      <c r="O42" s="134"/>
      <c r="P42" s="143">
        <v>140</v>
      </c>
      <c r="Q42" s="143"/>
      <c r="R42" s="143">
        <v>19</v>
      </c>
      <c r="S42" s="143"/>
      <c r="T42" s="143">
        <v>12.19</v>
      </c>
    </row>
    <row r="43" spans="1:20" s="144" customFormat="1">
      <c r="A43" s="132" t="s">
        <v>807</v>
      </c>
      <c r="B43" s="137">
        <v>42</v>
      </c>
      <c r="C43" s="138">
        <v>562141</v>
      </c>
      <c r="D43" s="138" t="s">
        <v>157</v>
      </c>
      <c r="E43" s="149" t="s">
        <v>464</v>
      </c>
      <c r="F43" s="150" t="s">
        <v>465</v>
      </c>
      <c r="G43" s="232">
        <v>11.78</v>
      </c>
      <c r="H43" s="233"/>
      <c r="I43" s="134"/>
      <c r="J43" s="134">
        <v>35</v>
      </c>
      <c r="K43" s="134">
        <v>150</v>
      </c>
      <c r="L43" s="142">
        <f t="shared" si="0"/>
        <v>15.555555555555555</v>
      </c>
      <c r="M43" s="7" t="str">
        <f t="shared" si="2"/>
        <v>ต่ำกว่ามาตรฐาน</v>
      </c>
      <c r="N43" s="134">
        <v>5</v>
      </c>
      <c r="O43" s="134"/>
      <c r="P43" s="143">
        <v>122</v>
      </c>
      <c r="Q43" s="143"/>
      <c r="R43" s="143">
        <v>20</v>
      </c>
      <c r="S43" s="143"/>
      <c r="T43" s="143">
        <v>13.66</v>
      </c>
    </row>
    <row r="44" spans="1:20" s="144" customFormat="1">
      <c r="A44" s="132" t="s">
        <v>807</v>
      </c>
      <c r="B44" s="137">
        <v>43</v>
      </c>
      <c r="C44" s="138">
        <v>562514</v>
      </c>
      <c r="D44" s="138" t="s">
        <v>157</v>
      </c>
      <c r="E44" s="149" t="s">
        <v>466</v>
      </c>
      <c r="F44" s="150" t="s">
        <v>184</v>
      </c>
      <c r="G44" s="239">
        <v>9.9</v>
      </c>
      <c r="H44" s="240"/>
      <c r="I44" s="142"/>
      <c r="J44" s="134">
        <v>29</v>
      </c>
      <c r="K44" s="134">
        <v>140</v>
      </c>
      <c r="L44" s="142">
        <f t="shared" si="0"/>
        <v>14.795918367346941</v>
      </c>
      <c r="M44" s="7" t="str">
        <f t="shared" si="2"/>
        <v>ต่ำกว่ามาตรฐาน</v>
      </c>
      <c r="N44" s="134">
        <v>11</v>
      </c>
      <c r="O44" s="134"/>
      <c r="P44" s="143">
        <v>160</v>
      </c>
      <c r="Q44" s="143"/>
      <c r="R44" s="143">
        <v>16</v>
      </c>
      <c r="S44" s="143"/>
      <c r="T44" s="143">
        <v>12.39</v>
      </c>
    </row>
    <row r="45" spans="1:20" s="144" customFormat="1">
      <c r="A45" s="132" t="s">
        <v>807</v>
      </c>
      <c r="B45" s="137">
        <v>44</v>
      </c>
      <c r="C45" s="138">
        <v>562517</v>
      </c>
      <c r="D45" s="138" t="s">
        <v>157</v>
      </c>
      <c r="E45" s="149" t="s">
        <v>467</v>
      </c>
      <c r="F45" s="150" t="s">
        <v>468</v>
      </c>
      <c r="G45" s="239">
        <v>10.6</v>
      </c>
      <c r="H45" s="240"/>
      <c r="I45" s="142"/>
      <c r="J45" s="134">
        <v>50</v>
      </c>
      <c r="K45" s="134">
        <v>153</v>
      </c>
      <c r="L45" s="142">
        <f t="shared" si="0"/>
        <v>21.35930624973301</v>
      </c>
      <c r="M45" s="7" t="str">
        <f t="shared" si="2"/>
        <v>มาตรฐาน</v>
      </c>
      <c r="N45" s="134">
        <v>16</v>
      </c>
      <c r="O45" s="134"/>
      <c r="P45" s="143">
        <v>112</v>
      </c>
      <c r="Q45" s="143"/>
      <c r="R45" s="143">
        <v>10</v>
      </c>
      <c r="S45" s="143"/>
      <c r="T45" s="143">
        <v>12.44</v>
      </c>
    </row>
    <row r="46" spans="1:20">
      <c r="A46" s="132" t="s">
        <v>808</v>
      </c>
      <c r="B46" s="137">
        <v>1</v>
      </c>
      <c r="C46" s="138">
        <v>562001</v>
      </c>
      <c r="D46" s="138" t="s">
        <v>156</v>
      </c>
      <c r="E46" s="140" t="s">
        <v>469</v>
      </c>
      <c r="F46" s="141" t="s">
        <v>470</v>
      </c>
      <c r="G46" s="232">
        <v>10.09</v>
      </c>
      <c r="H46" s="233"/>
      <c r="I46" s="134"/>
      <c r="J46" s="134">
        <v>44</v>
      </c>
      <c r="K46" s="134">
        <v>143</v>
      </c>
      <c r="L46" s="142">
        <f>J46/(K46/100)^2</f>
        <v>21.516944593867674</v>
      </c>
      <c r="M46" s="142" t="str">
        <f t="shared" ref="M46:M66" si="3">IF(L46&gt;22.74,"สูงกว่ามาตรฐาน",IF(L46&gt;15.67,"มาตรฐาน","ต่ำกว่ามาตรฐาน"))</f>
        <v>มาตรฐาน</v>
      </c>
      <c r="N46" s="134">
        <v>0</v>
      </c>
      <c r="O46" s="134"/>
      <c r="P46" s="143">
        <v>120</v>
      </c>
      <c r="Q46" s="143"/>
      <c r="R46" s="143">
        <v>18</v>
      </c>
      <c r="S46" s="143"/>
      <c r="T46" s="143">
        <v>12.26</v>
      </c>
    </row>
    <row r="47" spans="1:20">
      <c r="A47" s="132" t="s">
        <v>808</v>
      </c>
      <c r="B47" s="137">
        <v>2</v>
      </c>
      <c r="C47" s="138">
        <v>562007</v>
      </c>
      <c r="D47" s="138" t="s">
        <v>156</v>
      </c>
      <c r="E47" s="140" t="s">
        <v>471</v>
      </c>
      <c r="F47" s="141" t="s">
        <v>198</v>
      </c>
      <c r="G47" s="232">
        <v>10.029999999999999</v>
      </c>
      <c r="H47" s="233"/>
      <c r="I47" s="134"/>
      <c r="J47" s="134">
        <v>40</v>
      </c>
      <c r="K47" s="134">
        <v>144</v>
      </c>
      <c r="L47" s="142">
        <f t="shared" ref="L47:L89" si="4">J47/(K47/100)^2</f>
        <v>19.290123456790123</v>
      </c>
      <c r="M47" s="142" t="str">
        <f t="shared" si="3"/>
        <v>มาตรฐาน</v>
      </c>
      <c r="N47" s="134">
        <v>-3</v>
      </c>
      <c r="O47" s="134"/>
      <c r="P47" s="143">
        <v>150</v>
      </c>
      <c r="Q47" s="143"/>
      <c r="R47" s="143">
        <v>17</v>
      </c>
      <c r="S47" s="143"/>
      <c r="T47" s="143">
        <v>12.89</v>
      </c>
    </row>
    <row r="48" spans="1:20">
      <c r="A48" s="132" t="s">
        <v>808</v>
      </c>
      <c r="B48" s="137">
        <v>3</v>
      </c>
      <c r="C48" s="138">
        <v>562011</v>
      </c>
      <c r="D48" s="138" t="s">
        <v>156</v>
      </c>
      <c r="E48" s="140" t="s">
        <v>472</v>
      </c>
      <c r="F48" s="141" t="s">
        <v>473</v>
      </c>
      <c r="G48" s="232">
        <v>8.57</v>
      </c>
      <c r="H48" s="233"/>
      <c r="I48" s="134"/>
      <c r="J48" s="134">
        <v>33</v>
      </c>
      <c r="K48" s="134">
        <v>145</v>
      </c>
      <c r="L48" s="142">
        <f t="shared" si="4"/>
        <v>15.695600475624257</v>
      </c>
      <c r="M48" s="142" t="str">
        <f t="shared" si="3"/>
        <v>มาตรฐาน</v>
      </c>
      <c r="N48" s="134">
        <v>-3</v>
      </c>
      <c r="O48" s="134"/>
      <c r="P48" s="143">
        <v>168</v>
      </c>
      <c r="Q48" s="143"/>
      <c r="R48" s="143">
        <v>19</v>
      </c>
      <c r="S48" s="143"/>
      <c r="T48" s="143">
        <v>12.42</v>
      </c>
    </row>
    <row r="49" spans="1:20">
      <c r="A49" s="132" t="s">
        <v>808</v>
      </c>
      <c r="B49" s="137">
        <v>4</v>
      </c>
      <c r="C49" s="138">
        <v>562016</v>
      </c>
      <c r="D49" s="138" t="s">
        <v>156</v>
      </c>
      <c r="E49" s="140" t="s">
        <v>474</v>
      </c>
      <c r="F49" s="141" t="s">
        <v>475</v>
      </c>
      <c r="G49" s="232">
        <v>10.220000000000001</v>
      </c>
      <c r="H49" s="233"/>
      <c r="I49" s="134"/>
      <c r="J49" s="134">
        <v>50</v>
      </c>
      <c r="K49" s="134">
        <v>156</v>
      </c>
      <c r="L49" s="142">
        <f t="shared" si="4"/>
        <v>20.5456936226167</v>
      </c>
      <c r="M49" s="142" t="str">
        <f t="shared" si="3"/>
        <v>มาตรฐาน</v>
      </c>
      <c r="N49" s="134">
        <v>13</v>
      </c>
      <c r="O49" s="134"/>
      <c r="P49" s="143">
        <v>130</v>
      </c>
      <c r="Q49" s="143"/>
      <c r="R49" s="143">
        <v>18</v>
      </c>
      <c r="S49" s="143"/>
      <c r="T49" s="143"/>
    </row>
    <row r="50" spans="1:20">
      <c r="A50" s="132" t="s">
        <v>808</v>
      </c>
      <c r="B50" s="137">
        <v>5</v>
      </c>
      <c r="C50" s="138">
        <v>562017</v>
      </c>
      <c r="D50" s="138" t="s">
        <v>156</v>
      </c>
      <c r="E50" s="140" t="s">
        <v>393</v>
      </c>
      <c r="F50" s="141" t="s">
        <v>476</v>
      </c>
      <c r="G50" s="232">
        <v>9.66</v>
      </c>
      <c r="H50" s="233"/>
      <c r="I50" s="134"/>
      <c r="J50" s="134">
        <v>23</v>
      </c>
      <c r="K50" s="134">
        <v>137</v>
      </c>
      <c r="L50" s="142">
        <f t="shared" si="4"/>
        <v>12.254249027651978</v>
      </c>
      <c r="M50" s="142" t="str">
        <f t="shared" si="3"/>
        <v>ต่ำกว่ามาตรฐาน</v>
      </c>
      <c r="N50" s="134">
        <v>4</v>
      </c>
      <c r="O50" s="134"/>
      <c r="P50" s="143">
        <v>150</v>
      </c>
      <c r="Q50" s="143"/>
      <c r="R50" s="143">
        <v>20</v>
      </c>
      <c r="S50" s="143"/>
      <c r="T50" s="143">
        <v>12.21</v>
      </c>
    </row>
    <row r="51" spans="1:20">
      <c r="A51" s="132" t="s">
        <v>808</v>
      </c>
      <c r="B51" s="137">
        <v>6</v>
      </c>
      <c r="C51" s="138">
        <v>562024</v>
      </c>
      <c r="D51" s="138" t="s">
        <v>156</v>
      </c>
      <c r="E51" s="140" t="s">
        <v>161</v>
      </c>
      <c r="F51" s="141" t="s">
        <v>477</v>
      </c>
      <c r="G51" s="239">
        <v>8.1</v>
      </c>
      <c r="H51" s="240"/>
      <c r="I51" s="142"/>
      <c r="J51" s="134">
        <v>34</v>
      </c>
      <c r="K51" s="134">
        <v>154</v>
      </c>
      <c r="L51" s="142">
        <f t="shared" si="4"/>
        <v>14.33631303761174</v>
      </c>
      <c r="M51" s="142" t="str">
        <f t="shared" si="3"/>
        <v>ต่ำกว่ามาตรฐาน</v>
      </c>
      <c r="N51" s="134">
        <v>0</v>
      </c>
      <c r="O51" s="134"/>
      <c r="P51" s="143">
        <v>180</v>
      </c>
      <c r="Q51" s="143"/>
      <c r="R51" s="143">
        <v>24</v>
      </c>
      <c r="S51" s="143"/>
      <c r="T51" s="143"/>
    </row>
    <row r="52" spans="1:20">
      <c r="A52" s="132" t="s">
        <v>808</v>
      </c>
      <c r="B52" s="137">
        <v>7</v>
      </c>
      <c r="C52" s="138">
        <v>562028</v>
      </c>
      <c r="D52" s="138" t="s">
        <v>156</v>
      </c>
      <c r="E52" s="140" t="s">
        <v>478</v>
      </c>
      <c r="F52" s="141" t="s">
        <v>479</v>
      </c>
      <c r="G52" s="232">
        <v>10.039999999999999</v>
      </c>
      <c r="H52" s="233"/>
      <c r="I52" s="134"/>
      <c r="J52" s="134">
        <v>32</v>
      </c>
      <c r="K52" s="134">
        <v>141</v>
      </c>
      <c r="L52" s="142">
        <f t="shared" si="4"/>
        <v>16.095769830491427</v>
      </c>
      <c r="M52" s="142" t="str">
        <f t="shared" si="3"/>
        <v>มาตรฐาน</v>
      </c>
      <c r="N52" s="134"/>
      <c r="O52" s="134"/>
      <c r="P52" s="143">
        <v>138</v>
      </c>
      <c r="Q52" s="143"/>
      <c r="R52" s="143">
        <v>13</v>
      </c>
      <c r="S52" s="143"/>
      <c r="T52" s="143">
        <v>12.65</v>
      </c>
    </row>
    <row r="53" spans="1:20">
      <c r="A53" s="132" t="s">
        <v>808</v>
      </c>
      <c r="B53" s="137">
        <v>8</v>
      </c>
      <c r="C53" s="138">
        <v>562029</v>
      </c>
      <c r="D53" s="138" t="s">
        <v>156</v>
      </c>
      <c r="E53" s="140" t="s">
        <v>480</v>
      </c>
      <c r="F53" s="141" t="s">
        <v>481</v>
      </c>
      <c r="G53" s="232">
        <v>10.31</v>
      </c>
      <c r="H53" s="233"/>
      <c r="I53" s="134"/>
      <c r="J53" s="134">
        <v>52</v>
      </c>
      <c r="K53" s="134">
        <v>155</v>
      </c>
      <c r="L53" s="142">
        <f t="shared" si="4"/>
        <v>21.644120707596251</v>
      </c>
      <c r="M53" s="142" t="str">
        <f t="shared" si="3"/>
        <v>มาตรฐาน</v>
      </c>
      <c r="N53" s="134">
        <v>-5</v>
      </c>
      <c r="O53" s="134"/>
      <c r="P53" s="143">
        <v>130</v>
      </c>
      <c r="Q53" s="143"/>
      <c r="R53" s="143">
        <v>15</v>
      </c>
      <c r="S53" s="143"/>
      <c r="T53" s="143" t="s">
        <v>791</v>
      </c>
    </row>
    <row r="54" spans="1:20">
      <c r="A54" s="132" t="s">
        <v>808</v>
      </c>
      <c r="B54" s="137">
        <v>9</v>
      </c>
      <c r="C54" s="138">
        <v>562033</v>
      </c>
      <c r="D54" s="138" t="s">
        <v>156</v>
      </c>
      <c r="E54" s="140" t="s">
        <v>182</v>
      </c>
      <c r="F54" s="141" t="s">
        <v>482</v>
      </c>
      <c r="G54" s="232">
        <v>9.7799999999999994</v>
      </c>
      <c r="H54" s="233"/>
      <c r="I54" s="134"/>
      <c r="J54" s="134">
        <v>63.5</v>
      </c>
      <c r="K54" s="134">
        <v>159</v>
      </c>
      <c r="L54" s="142">
        <f t="shared" si="4"/>
        <v>25.117677307068547</v>
      </c>
      <c r="M54" s="142" t="str">
        <f t="shared" si="3"/>
        <v>สูงกว่ามาตรฐาน</v>
      </c>
      <c r="N54" s="134">
        <v>-4</v>
      </c>
      <c r="O54" s="134"/>
      <c r="P54" s="143">
        <v>139</v>
      </c>
      <c r="Q54" s="143"/>
      <c r="R54" s="143">
        <v>16</v>
      </c>
      <c r="S54" s="143"/>
      <c r="T54" s="143">
        <v>10.32</v>
      </c>
    </row>
    <row r="55" spans="1:20">
      <c r="A55" s="132" t="s">
        <v>808</v>
      </c>
      <c r="B55" s="137">
        <v>10</v>
      </c>
      <c r="C55" s="138">
        <v>562034</v>
      </c>
      <c r="D55" s="138" t="s">
        <v>156</v>
      </c>
      <c r="E55" s="140" t="s">
        <v>483</v>
      </c>
      <c r="F55" s="141" t="s">
        <v>484</v>
      </c>
      <c r="G55" s="232">
        <v>11.03</v>
      </c>
      <c r="H55" s="233"/>
      <c r="I55" s="134"/>
      <c r="J55" s="134">
        <v>54</v>
      </c>
      <c r="K55" s="134">
        <v>149</v>
      </c>
      <c r="L55" s="142">
        <f t="shared" si="4"/>
        <v>24.323228683392639</v>
      </c>
      <c r="M55" s="142" t="str">
        <f t="shared" si="3"/>
        <v>สูงกว่ามาตรฐาน</v>
      </c>
      <c r="N55" s="134">
        <v>0</v>
      </c>
      <c r="O55" s="134"/>
      <c r="P55" s="143">
        <v>100</v>
      </c>
      <c r="Q55" s="143"/>
      <c r="R55" s="143">
        <v>16</v>
      </c>
      <c r="S55" s="143"/>
      <c r="T55" s="143">
        <v>13.75</v>
      </c>
    </row>
    <row r="56" spans="1:20">
      <c r="A56" s="132" t="s">
        <v>808</v>
      </c>
      <c r="B56" s="137">
        <v>11</v>
      </c>
      <c r="C56" s="138">
        <v>562039</v>
      </c>
      <c r="D56" s="138" t="s">
        <v>156</v>
      </c>
      <c r="E56" s="140" t="s">
        <v>162</v>
      </c>
      <c r="F56" s="141" t="s">
        <v>485</v>
      </c>
      <c r="G56" s="232">
        <v>8.19</v>
      </c>
      <c r="H56" s="233"/>
      <c r="I56" s="134"/>
      <c r="J56" s="134">
        <v>40</v>
      </c>
      <c r="K56" s="134">
        <v>155</v>
      </c>
      <c r="L56" s="142">
        <f t="shared" si="4"/>
        <v>16.649323621227886</v>
      </c>
      <c r="M56" s="142" t="str">
        <f t="shared" si="3"/>
        <v>มาตรฐาน</v>
      </c>
      <c r="N56" s="134">
        <v>4</v>
      </c>
      <c r="O56" s="134"/>
      <c r="P56" s="143">
        <v>172</v>
      </c>
      <c r="Q56" s="143"/>
      <c r="R56" s="143">
        <v>20</v>
      </c>
      <c r="S56" s="143"/>
      <c r="T56" s="143"/>
    </row>
    <row r="57" spans="1:20">
      <c r="A57" s="132" t="s">
        <v>808</v>
      </c>
      <c r="B57" s="137">
        <v>12</v>
      </c>
      <c r="C57" s="138">
        <v>562041</v>
      </c>
      <c r="D57" s="138" t="s">
        <v>156</v>
      </c>
      <c r="E57" s="149" t="s">
        <v>486</v>
      </c>
      <c r="F57" s="150" t="s">
        <v>369</v>
      </c>
      <c r="G57" s="232">
        <v>9.8800000000000008</v>
      </c>
      <c r="H57" s="233"/>
      <c r="I57" s="134"/>
      <c r="J57" s="134">
        <v>45</v>
      </c>
      <c r="K57" s="134">
        <v>148</v>
      </c>
      <c r="L57" s="142">
        <f t="shared" si="4"/>
        <v>20.54419284149014</v>
      </c>
      <c r="M57" s="142" t="str">
        <f t="shared" si="3"/>
        <v>มาตรฐาน</v>
      </c>
      <c r="N57" s="134">
        <v>-2</v>
      </c>
      <c r="O57" s="134"/>
      <c r="P57" s="143">
        <v>120</v>
      </c>
      <c r="Q57" s="143"/>
      <c r="R57" s="143">
        <v>19</v>
      </c>
      <c r="S57" s="143"/>
      <c r="T57" s="143">
        <v>12.96</v>
      </c>
    </row>
    <row r="58" spans="1:20">
      <c r="A58" s="132" t="s">
        <v>808</v>
      </c>
      <c r="B58" s="137">
        <v>13</v>
      </c>
      <c r="C58" s="138">
        <v>562051</v>
      </c>
      <c r="D58" s="138" t="s">
        <v>156</v>
      </c>
      <c r="E58" s="140" t="s">
        <v>372</v>
      </c>
      <c r="F58" s="141" t="s">
        <v>379</v>
      </c>
      <c r="G58" s="232">
        <v>9.4700000000000006</v>
      </c>
      <c r="H58" s="233"/>
      <c r="I58" s="134"/>
      <c r="J58" s="134">
        <v>35</v>
      </c>
      <c r="K58" s="134">
        <v>146</v>
      </c>
      <c r="L58" s="142">
        <f t="shared" si="4"/>
        <v>16.419590917620567</v>
      </c>
      <c r="M58" s="142" t="str">
        <f t="shared" si="3"/>
        <v>มาตรฐาน</v>
      </c>
      <c r="N58" s="134">
        <v>-4</v>
      </c>
      <c r="O58" s="134"/>
      <c r="P58" s="143">
        <v>150</v>
      </c>
      <c r="Q58" s="143"/>
      <c r="R58" s="143">
        <v>18</v>
      </c>
      <c r="S58" s="143"/>
      <c r="T58" s="143">
        <v>12.66</v>
      </c>
    </row>
    <row r="59" spans="1:20">
      <c r="A59" s="132" t="s">
        <v>808</v>
      </c>
      <c r="B59" s="137">
        <v>14</v>
      </c>
      <c r="C59" s="138">
        <v>562054</v>
      </c>
      <c r="D59" s="138" t="s">
        <v>156</v>
      </c>
      <c r="E59" s="149" t="s">
        <v>487</v>
      </c>
      <c r="F59" s="150" t="s">
        <v>488</v>
      </c>
      <c r="G59" s="232">
        <v>9.1300000000000008</v>
      </c>
      <c r="H59" s="233"/>
      <c r="I59" s="134"/>
      <c r="J59" s="134">
        <v>40</v>
      </c>
      <c r="K59" s="134">
        <v>153</v>
      </c>
      <c r="L59" s="142">
        <f t="shared" si="4"/>
        <v>17.087444999786406</v>
      </c>
      <c r="M59" s="142" t="str">
        <f t="shared" si="3"/>
        <v>มาตรฐาน</v>
      </c>
      <c r="N59" s="134">
        <v>-2</v>
      </c>
      <c r="O59" s="134"/>
      <c r="P59" s="143"/>
      <c r="Q59" s="143"/>
      <c r="R59" s="143">
        <v>17</v>
      </c>
      <c r="S59" s="143"/>
      <c r="T59" s="143">
        <v>15.56</v>
      </c>
    </row>
    <row r="60" spans="1:20">
      <c r="A60" s="132" t="s">
        <v>808</v>
      </c>
      <c r="B60" s="137">
        <v>15</v>
      </c>
      <c r="C60" s="138">
        <v>562056</v>
      </c>
      <c r="D60" s="138" t="s">
        <v>156</v>
      </c>
      <c r="E60" s="140" t="s">
        <v>489</v>
      </c>
      <c r="F60" s="141" t="s">
        <v>490</v>
      </c>
      <c r="G60" s="232">
        <v>9.6199999999999992</v>
      </c>
      <c r="H60" s="233"/>
      <c r="I60" s="134"/>
      <c r="J60" s="134">
        <v>25</v>
      </c>
      <c r="K60" s="134">
        <v>148</v>
      </c>
      <c r="L60" s="142">
        <f t="shared" si="4"/>
        <v>11.413440467494523</v>
      </c>
      <c r="M60" s="142" t="str">
        <f t="shared" si="3"/>
        <v>ต่ำกว่ามาตรฐาน</v>
      </c>
      <c r="N60" s="134">
        <v>-6</v>
      </c>
      <c r="O60" s="134"/>
      <c r="P60" s="143">
        <v>155</v>
      </c>
      <c r="Q60" s="143"/>
      <c r="R60" s="143">
        <v>22</v>
      </c>
      <c r="S60" s="143"/>
      <c r="T60" s="143"/>
    </row>
    <row r="61" spans="1:20">
      <c r="A61" s="132" t="s">
        <v>808</v>
      </c>
      <c r="B61" s="137">
        <v>16</v>
      </c>
      <c r="C61" s="138">
        <v>562057</v>
      </c>
      <c r="D61" s="138" t="s">
        <v>156</v>
      </c>
      <c r="E61" s="149" t="s">
        <v>367</v>
      </c>
      <c r="F61" s="150" t="s">
        <v>491</v>
      </c>
      <c r="G61" s="232">
        <v>8.94</v>
      </c>
      <c r="H61" s="233"/>
      <c r="I61" s="134"/>
      <c r="J61" s="134">
        <v>43</v>
      </c>
      <c r="K61" s="134">
        <v>148</v>
      </c>
      <c r="L61" s="142">
        <f t="shared" si="4"/>
        <v>19.631117604090576</v>
      </c>
      <c r="M61" s="142" t="str">
        <f t="shared" si="3"/>
        <v>มาตรฐาน</v>
      </c>
      <c r="N61" s="134">
        <v>10</v>
      </c>
      <c r="O61" s="134"/>
      <c r="P61" s="143">
        <v>160</v>
      </c>
      <c r="Q61" s="143"/>
      <c r="R61" s="143" t="s">
        <v>794</v>
      </c>
      <c r="S61" s="143"/>
      <c r="T61" s="143"/>
    </row>
    <row r="62" spans="1:20">
      <c r="A62" s="132" t="s">
        <v>808</v>
      </c>
      <c r="B62" s="137">
        <v>17</v>
      </c>
      <c r="C62" s="138">
        <v>562063</v>
      </c>
      <c r="D62" s="138" t="s">
        <v>156</v>
      </c>
      <c r="E62" s="149" t="s">
        <v>492</v>
      </c>
      <c r="F62" s="150" t="s">
        <v>200</v>
      </c>
      <c r="G62" s="232">
        <v>9.6199999999999992</v>
      </c>
      <c r="H62" s="233"/>
      <c r="I62" s="134"/>
      <c r="J62" s="134">
        <v>26</v>
      </c>
      <c r="K62" s="134">
        <v>141</v>
      </c>
      <c r="L62" s="142">
        <f t="shared" si="4"/>
        <v>13.077812987274283</v>
      </c>
      <c r="M62" s="142" t="str">
        <f t="shared" si="3"/>
        <v>ต่ำกว่ามาตรฐาน</v>
      </c>
      <c r="N62" s="134">
        <v>5</v>
      </c>
      <c r="O62" s="134"/>
      <c r="P62" s="143">
        <v>152</v>
      </c>
      <c r="Q62" s="143"/>
      <c r="R62" s="143">
        <v>14</v>
      </c>
      <c r="S62" s="143"/>
      <c r="T62" s="143">
        <v>13.16</v>
      </c>
    </row>
    <row r="63" spans="1:20">
      <c r="A63" s="132" t="s">
        <v>808</v>
      </c>
      <c r="B63" s="137">
        <v>18</v>
      </c>
      <c r="C63" s="138">
        <v>562065</v>
      </c>
      <c r="D63" s="138" t="s">
        <v>156</v>
      </c>
      <c r="E63" s="149" t="s">
        <v>493</v>
      </c>
      <c r="F63" s="150" t="s">
        <v>494</v>
      </c>
      <c r="G63" s="232">
        <v>8.3699999999999992</v>
      </c>
      <c r="H63" s="233"/>
      <c r="I63" s="134"/>
      <c r="J63" s="134">
        <v>40</v>
      </c>
      <c r="K63" s="134">
        <v>155</v>
      </c>
      <c r="L63" s="142">
        <f t="shared" si="4"/>
        <v>16.649323621227886</v>
      </c>
      <c r="M63" s="142" t="str">
        <f t="shared" si="3"/>
        <v>มาตรฐาน</v>
      </c>
      <c r="N63" s="134">
        <v>2</v>
      </c>
      <c r="O63" s="134"/>
      <c r="P63" s="143">
        <v>172</v>
      </c>
      <c r="Q63" s="143"/>
      <c r="R63" s="143">
        <v>16</v>
      </c>
      <c r="S63" s="143"/>
      <c r="T63" s="143">
        <v>11.65</v>
      </c>
    </row>
    <row r="64" spans="1:20">
      <c r="A64" s="132" t="s">
        <v>808</v>
      </c>
      <c r="B64" s="137">
        <v>19</v>
      </c>
      <c r="C64" s="138">
        <v>562501</v>
      </c>
      <c r="D64" s="138" t="s">
        <v>156</v>
      </c>
      <c r="E64" s="149" t="s">
        <v>495</v>
      </c>
      <c r="F64" s="150" t="s">
        <v>496</v>
      </c>
      <c r="G64" s="232">
        <v>9.35</v>
      </c>
      <c r="H64" s="233"/>
      <c r="I64" s="134"/>
      <c r="J64" s="134">
        <v>63</v>
      </c>
      <c r="K64" s="134">
        <v>168</v>
      </c>
      <c r="L64" s="142">
        <f t="shared" si="4"/>
        <v>22.321428571428577</v>
      </c>
      <c r="M64" s="142" t="str">
        <f t="shared" si="3"/>
        <v>มาตรฐาน</v>
      </c>
      <c r="N64" s="134">
        <v>-2</v>
      </c>
      <c r="O64" s="134"/>
      <c r="P64" s="143">
        <v>155</v>
      </c>
      <c r="Q64" s="143"/>
      <c r="R64" s="143">
        <v>20</v>
      </c>
      <c r="S64" s="143"/>
      <c r="T64" s="143">
        <v>13.5</v>
      </c>
    </row>
    <row r="65" spans="1:20">
      <c r="A65" s="132" t="s">
        <v>808</v>
      </c>
      <c r="B65" s="137">
        <v>20</v>
      </c>
      <c r="C65" s="138">
        <v>562520</v>
      </c>
      <c r="D65" s="138" t="s">
        <v>156</v>
      </c>
      <c r="E65" s="149" t="s">
        <v>497</v>
      </c>
      <c r="F65" s="150" t="s">
        <v>173</v>
      </c>
      <c r="G65" s="232">
        <v>12.22</v>
      </c>
      <c r="H65" s="233"/>
      <c r="I65" s="134"/>
      <c r="J65" s="134">
        <v>36</v>
      </c>
      <c r="K65" s="134">
        <v>145</v>
      </c>
      <c r="L65" s="142">
        <f t="shared" si="4"/>
        <v>17.122473246135552</v>
      </c>
      <c r="M65" s="142" t="str">
        <f t="shared" si="3"/>
        <v>มาตรฐาน</v>
      </c>
      <c r="N65" s="134">
        <v>5</v>
      </c>
      <c r="O65" s="134"/>
      <c r="P65" s="143">
        <v>100</v>
      </c>
      <c r="Q65" s="143"/>
      <c r="R65" s="143">
        <v>15</v>
      </c>
      <c r="S65" s="143"/>
      <c r="T65" s="143">
        <v>14.63</v>
      </c>
    </row>
    <row r="66" spans="1:20">
      <c r="A66" s="132" t="s">
        <v>808</v>
      </c>
      <c r="B66" s="137">
        <v>21</v>
      </c>
      <c r="C66" s="138">
        <v>562522</v>
      </c>
      <c r="D66" s="138" t="s">
        <v>156</v>
      </c>
      <c r="E66" s="153" t="s">
        <v>498</v>
      </c>
      <c r="F66" s="154" t="s">
        <v>499</v>
      </c>
      <c r="G66" s="232">
        <v>8.1199999999999992</v>
      </c>
      <c r="H66" s="233"/>
      <c r="I66" s="134"/>
      <c r="J66" s="134">
        <v>25</v>
      </c>
      <c r="K66" s="134">
        <v>142</v>
      </c>
      <c r="L66" s="142">
        <f t="shared" si="4"/>
        <v>12.398333663955565</v>
      </c>
      <c r="M66" s="142" t="str">
        <f t="shared" si="3"/>
        <v>ต่ำกว่ามาตรฐาน</v>
      </c>
      <c r="N66" s="134">
        <v>8</v>
      </c>
      <c r="O66" s="134"/>
      <c r="P66" s="143">
        <v>100</v>
      </c>
      <c r="Q66" s="143"/>
      <c r="R66" s="143">
        <v>22</v>
      </c>
      <c r="S66" s="143"/>
      <c r="T66" s="143">
        <v>11.55</v>
      </c>
    </row>
    <row r="67" spans="1:20">
      <c r="A67" s="132" t="s">
        <v>808</v>
      </c>
      <c r="B67" s="137">
        <v>22</v>
      </c>
      <c r="C67" s="138">
        <v>562075</v>
      </c>
      <c r="D67" s="138" t="s">
        <v>157</v>
      </c>
      <c r="E67" s="140" t="s">
        <v>179</v>
      </c>
      <c r="F67" s="141" t="s">
        <v>500</v>
      </c>
      <c r="G67" s="232"/>
      <c r="H67" s="233"/>
      <c r="I67" s="134"/>
      <c r="J67" s="134">
        <v>50</v>
      </c>
      <c r="K67" s="134">
        <v>147</v>
      </c>
      <c r="L67" s="142">
        <f t="shared" si="4"/>
        <v>23.138507103521682</v>
      </c>
      <c r="M67" s="7" t="str">
        <f t="shared" ref="M67:M88" si="5">IF(L67&gt;22.3,"สูงกว่ามาตรฐาน",IF(L67&gt;16.23,"มาตรฐาน","ต่ำกว่ามาตรฐาน"))</f>
        <v>สูงกว่ามาตรฐาน</v>
      </c>
      <c r="N67" s="134">
        <v>5</v>
      </c>
      <c r="O67" s="134"/>
      <c r="P67" s="143"/>
      <c r="Q67" s="143"/>
      <c r="R67" s="143" t="s">
        <v>794</v>
      </c>
      <c r="S67" s="143"/>
      <c r="T67" s="143"/>
    </row>
    <row r="68" spans="1:20">
      <c r="A68" s="132" t="s">
        <v>808</v>
      </c>
      <c r="B68" s="137">
        <v>23</v>
      </c>
      <c r="C68" s="138">
        <v>562077</v>
      </c>
      <c r="D68" s="138" t="s">
        <v>157</v>
      </c>
      <c r="E68" s="140" t="s">
        <v>501</v>
      </c>
      <c r="F68" s="141" t="s">
        <v>387</v>
      </c>
      <c r="G68" s="232">
        <v>12.03</v>
      </c>
      <c r="H68" s="233"/>
      <c r="I68" s="134"/>
      <c r="J68" s="134">
        <v>45</v>
      </c>
      <c r="K68" s="134">
        <v>147</v>
      </c>
      <c r="L68" s="142">
        <f t="shared" si="4"/>
        <v>20.824656393169516</v>
      </c>
      <c r="M68" s="7" t="str">
        <f t="shared" si="5"/>
        <v>มาตรฐาน</v>
      </c>
      <c r="N68" s="134">
        <v>-6</v>
      </c>
      <c r="O68" s="134"/>
      <c r="P68" s="143"/>
      <c r="Q68" s="143"/>
      <c r="R68" s="143">
        <v>16</v>
      </c>
      <c r="S68" s="143"/>
      <c r="T68" s="143">
        <v>15.02</v>
      </c>
    </row>
    <row r="69" spans="1:20">
      <c r="A69" s="132" t="s">
        <v>808</v>
      </c>
      <c r="B69" s="137">
        <v>24</v>
      </c>
      <c r="C69" s="138">
        <v>562079</v>
      </c>
      <c r="D69" s="138" t="s">
        <v>157</v>
      </c>
      <c r="E69" s="140" t="s">
        <v>502</v>
      </c>
      <c r="F69" s="150" t="s">
        <v>503</v>
      </c>
      <c r="G69" s="232">
        <v>10.06</v>
      </c>
      <c r="H69" s="233"/>
      <c r="I69" s="134"/>
      <c r="J69" s="134">
        <v>41</v>
      </c>
      <c r="K69" s="134">
        <v>150</v>
      </c>
      <c r="L69" s="142">
        <f t="shared" si="4"/>
        <v>18.222222222222221</v>
      </c>
      <c r="M69" s="7" t="str">
        <f t="shared" si="5"/>
        <v>มาตรฐาน</v>
      </c>
      <c r="N69" s="134">
        <v>1</v>
      </c>
      <c r="O69" s="134"/>
      <c r="P69" s="143">
        <v>130</v>
      </c>
      <c r="Q69" s="143"/>
      <c r="R69" s="143">
        <v>20</v>
      </c>
      <c r="S69" s="143"/>
      <c r="T69" s="143">
        <v>13.13</v>
      </c>
    </row>
    <row r="70" spans="1:20">
      <c r="A70" s="132" t="s">
        <v>808</v>
      </c>
      <c r="B70" s="137">
        <v>25</v>
      </c>
      <c r="C70" s="138">
        <v>562086</v>
      </c>
      <c r="D70" s="138" t="s">
        <v>157</v>
      </c>
      <c r="E70" s="140" t="s">
        <v>504</v>
      </c>
      <c r="F70" s="141" t="s">
        <v>505</v>
      </c>
      <c r="G70" s="232">
        <v>9.5299999999999994</v>
      </c>
      <c r="H70" s="233"/>
      <c r="I70" s="134"/>
      <c r="J70" s="134">
        <v>35</v>
      </c>
      <c r="K70" s="134">
        <v>149</v>
      </c>
      <c r="L70" s="142">
        <f t="shared" si="4"/>
        <v>15.765055628124859</v>
      </c>
      <c r="M70" s="7" t="str">
        <f t="shared" si="5"/>
        <v>ต่ำกว่ามาตรฐาน</v>
      </c>
      <c r="N70" s="134">
        <v>10</v>
      </c>
      <c r="O70" s="134"/>
      <c r="P70" s="143">
        <v>150</v>
      </c>
      <c r="Q70" s="143"/>
      <c r="R70" s="143">
        <v>18</v>
      </c>
      <c r="S70" s="143"/>
      <c r="T70" s="143"/>
    </row>
    <row r="71" spans="1:20">
      <c r="A71" s="132" t="s">
        <v>808</v>
      </c>
      <c r="B71" s="137">
        <v>26</v>
      </c>
      <c r="C71" s="138">
        <v>562089</v>
      </c>
      <c r="D71" s="138" t="s">
        <v>157</v>
      </c>
      <c r="E71" s="140" t="s">
        <v>506</v>
      </c>
      <c r="F71" s="141" t="s">
        <v>382</v>
      </c>
      <c r="G71" s="232">
        <v>12.35</v>
      </c>
      <c r="H71" s="233"/>
      <c r="I71" s="134"/>
      <c r="J71" s="134">
        <v>63</v>
      </c>
      <c r="K71" s="134">
        <v>161</v>
      </c>
      <c r="L71" s="142">
        <f t="shared" si="4"/>
        <v>24.304617877396701</v>
      </c>
      <c r="M71" s="7" t="str">
        <f t="shared" si="5"/>
        <v>สูงกว่ามาตรฐาน</v>
      </c>
      <c r="N71" s="134">
        <v>-7</v>
      </c>
      <c r="O71" s="134"/>
      <c r="P71" s="143"/>
      <c r="Q71" s="143"/>
      <c r="R71" s="143">
        <v>13</v>
      </c>
      <c r="S71" s="143"/>
      <c r="T71" s="143"/>
    </row>
    <row r="72" spans="1:20">
      <c r="A72" s="132" t="s">
        <v>808</v>
      </c>
      <c r="B72" s="137">
        <v>27</v>
      </c>
      <c r="C72" s="138">
        <v>562090</v>
      </c>
      <c r="D72" s="138" t="s">
        <v>157</v>
      </c>
      <c r="E72" s="140" t="s">
        <v>507</v>
      </c>
      <c r="F72" s="141" t="s">
        <v>508</v>
      </c>
      <c r="G72" s="232">
        <v>8.35</v>
      </c>
      <c r="H72" s="233"/>
      <c r="I72" s="134"/>
      <c r="J72" s="134">
        <v>47.5</v>
      </c>
      <c r="K72" s="134">
        <v>164</v>
      </c>
      <c r="L72" s="142">
        <f t="shared" si="4"/>
        <v>17.66061867935753</v>
      </c>
      <c r="M72" s="7" t="str">
        <f t="shared" si="5"/>
        <v>มาตรฐาน</v>
      </c>
      <c r="N72" s="134">
        <v>-6</v>
      </c>
      <c r="O72" s="134"/>
      <c r="P72" s="143">
        <v>170</v>
      </c>
      <c r="Q72" s="143"/>
      <c r="R72" s="143">
        <v>21</v>
      </c>
      <c r="S72" s="143"/>
      <c r="T72" s="143"/>
    </row>
    <row r="73" spans="1:20">
      <c r="A73" s="132" t="s">
        <v>808</v>
      </c>
      <c r="B73" s="137">
        <v>28</v>
      </c>
      <c r="C73" s="138">
        <v>562095</v>
      </c>
      <c r="D73" s="138" t="s">
        <v>157</v>
      </c>
      <c r="E73" s="140" t="s">
        <v>442</v>
      </c>
      <c r="F73" s="141" t="s">
        <v>509</v>
      </c>
      <c r="G73" s="232">
        <v>10.029999999999999</v>
      </c>
      <c r="H73" s="233"/>
      <c r="I73" s="134"/>
      <c r="J73" s="134">
        <v>37.5</v>
      </c>
      <c r="K73" s="134">
        <v>149</v>
      </c>
      <c r="L73" s="142">
        <f t="shared" si="4"/>
        <v>16.891131030133778</v>
      </c>
      <c r="M73" s="7" t="str">
        <f t="shared" si="5"/>
        <v>มาตรฐาน</v>
      </c>
      <c r="N73" s="134">
        <v>18</v>
      </c>
      <c r="O73" s="134"/>
      <c r="P73" s="143">
        <v>140</v>
      </c>
      <c r="Q73" s="143"/>
      <c r="R73" s="143">
        <v>19</v>
      </c>
      <c r="S73" s="143"/>
      <c r="T73" s="143">
        <v>12.66</v>
      </c>
    </row>
    <row r="74" spans="1:20">
      <c r="A74" s="132" t="s">
        <v>808</v>
      </c>
      <c r="B74" s="137">
        <v>29</v>
      </c>
      <c r="C74" s="138">
        <v>562103</v>
      </c>
      <c r="D74" s="138" t="s">
        <v>157</v>
      </c>
      <c r="E74" s="140" t="s">
        <v>510</v>
      </c>
      <c r="F74" s="141" t="s">
        <v>511</v>
      </c>
      <c r="G74" s="232">
        <v>11.41</v>
      </c>
      <c r="H74" s="233"/>
      <c r="I74" s="134"/>
      <c r="J74" s="134">
        <v>46</v>
      </c>
      <c r="K74" s="134">
        <v>160</v>
      </c>
      <c r="L74" s="142">
        <f t="shared" si="4"/>
        <v>17.968749999999996</v>
      </c>
      <c r="M74" s="7" t="str">
        <f t="shared" si="5"/>
        <v>มาตรฐาน</v>
      </c>
      <c r="N74" s="134">
        <v>11</v>
      </c>
      <c r="O74" s="134"/>
      <c r="P74" s="143">
        <v>135</v>
      </c>
      <c r="Q74" s="143"/>
      <c r="R74" s="143">
        <v>15</v>
      </c>
      <c r="S74" s="143"/>
      <c r="T74" s="143">
        <v>12.9</v>
      </c>
    </row>
    <row r="75" spans="1:20">
      <c r="A75" s="132" t="s">
        <v>808</v>
      </c>
      <c r="B75" s="137">
        <v>30</v>
      </c>
      <c r="C75" s="138">
        <v>562105</v>
      </c>
      <c r="D75" s="138" t="s">
        <v>157</v>
      </c>
      <c r="E75" s="140" t="s">
        <v>512</v>
      </c>
      <c r="F75" s="141" t="s">
        <v>513</v>
      </c>
      <c r="G75" s="232">
        <v>10.44</v>
      </c>
      <c r="H75" s="233"/>
      <c r="I75" s="134"/>
      <c r="J75" s="134">
        <v>47</v>
      </c>
      <c r="K75" s="134">
        <v>159</v>
      </c>
      <c r="L75" s="142">
        <f t="shared" si="4"/>
        <v>18.591036746964122</v>
      </c>
      <c r="M75" s="7" t="str">
        <f t="shared" si="5"/>
        <v>มาตรฐาน</v>
      </c>
      <c r="N75" s="134">
        <v>6</v>
      </c>
      <c r="O75" s="134"/>
      <c r="P75" s="143">
        <v>138</v>
      </c>
      <c r="Q75" s="143"/>
      <c r="R75" s="143">
        <v>23</v>
      </c>
      <c r="S75" s="143"/>
      <c r="T75" s="143"/>
    </row>
    <row r="76" spans="1:20">
      <c r="A76" s="132" t="s">
        <v>808</v>
      </c>
      <c r="B76" s="137">
        <v>31</v>
      </c>
      <c r="C76" s="138">
        <v>562109</v>
      </c>
      <c r="D76" s="138" t="s">
        <v>157</v>
      </c>
      <c r="E76" s="140" t="s">
        <v>514</v>
      </c>
      <c r="F76" s="141" t="s">
        <v>515</v>
      </c>
      <c r="G76" s="232">
        <v>9.2799999999999994</v>
      </c>
      <c r="H76" s="233"/>
      <c r="I76" s="134"/>
      <c r="J76" s="134">
        <v>30</v>
      </c>
      <c r="K76" s="134">
        <v>154</v>
      </c>
      <c r="L76" s="142">
        <f t="shared" si="4"/>
        <v>12.6496879743633</v>
      </c>
      <c r="M76" s="7" t="str">
        <f t="shared" si="5"/>
        <v>ต่ำกว่ามาตรฐาน</v>
      </c>
      <c r="N76" s="134">
        <v>3</v>
      </c>
      <c r="O76" s="134"/>
      <c r="P76" s="143">
        <v>155</v>
      </c>
      <c r="Q76" s="143"/>
      <c r="R76" s="143">
        <v>12</v>
      </c>
      <c r="S76" s="143"/>
      <c r="T76" s="143">
        <v>12.38</v>
      </c>
    </row>
    <row r="77" spans="1:20">
      <c r="A77" s="132" t="s">
        <v>808</v>
      </c>
      <c r="B77" s="137">
        <v>32</v>
      </c>
      <c r="C77" s="138">
        <v>562116</v>
      </c>
      <c r="D77" s="138" t="s">
        <v>157</v>
      </c>
      <c r="E77" s="149" t="s">
        <v>516</v>
      </c>
      <c r="F77" s="150" t="s">
        <v>517</v>
      </c>
      <c r="G77" s="232">
        <v>8.35</v>
      </c>
      <c r="H77" s="233"/>
      <c r="I77" s="134"/>
      <c r="J77" s="134">
        <v>37</v>
      </c>
      <c r="K77" s="134">
        <v>155</v>
      </c>
      <c r="L77" s="142">
        <f t="shared" si="4"/>
        <v>15.400624349635795</v>
      </c>
      <c r="M77" s="7" t="str">
        <f t="shared" si="5"/>
        <v>ต่ำกว่ามาตรฐาน</v>
      </c>
      <c r="N77" s="134">
        <v>14</v>
      </c>
      <c r="O77" s="134"/>
      <c r="P77" s="143">
        <v>165</v>
      </c>
      <c r="Q77" s="143"/>
      <c r="R77" s="143">
        <v>32</v>
      </c>
      <c r="S77" s="143"/>
      <c r="T77" s="143"/>
    </row>
    <row r="78" spans="1:20">
      <c r="A78" s="132" t="s">
        <v>808</v>
      </c>
      <c r="B78" s="137">
        <v>33</v>
      </c>
      <c r="C78" s="138">
        <v>562122</v>
      </c>
      <c r="D78" s="138" t="s">
        <v>157</v>
      </c>
      <c r="E78" s="149" t="s">
        <v>518</v>
      </c>
      <c r="F78" s="150" t="s">
        <v>519</v>
      </c>
      <c r="G78" s="232">
        <v>11.06</v>
      </c>
      <c r="H78" s="233"/>
      <c r="I78" s="134"/>
      <c r="J78" s="134">
        <v>39</v>
      </c>
      <c r="K78" s="134">
        <v>152</v>
      </c>
      <c r="L78" s="142">
        <f t="shared" si="4"/>
        <v>16.880193905817176</v>
      </c>
      <c r="M78" s="7" t="str">
        <f t="shared" si="5"/>
        <v>มาตรฐาน</v>
      </c>
      <c r="N78" s="134">
        <v>7</v>
      </c>
      <c r="O78" s="134"/>
      <c r="P78" s="143">
        <v>150</v>
      </c>
      <c r="Q78" s="143"/>
      <c r="R78" s="143">
        <v>20</v>
      </c>
      <c r="S78" s="143"/>
      <c r="T78" s="143"/>
    </row>
    <row r="79" spans="1:20">
      <c r="A79" s="132" t="s">
        <v>808</v>
      </c>
      <c r="B79" s="137">
        <v>34</v>
      </c>
      <c r="C79" s="138">
        <v>562124</v>
      </c>
      <c r="D79" s="138" t="s">
        <v>157</v>
      </c>
      <c r="E79" s="149" t="s">
        <v>520</v>
      </c>
      <c r="F79" s="150" t="s">
        <v>521</v>
      </c>
      <c r="G79" s="232">
        <v>9.7200000000000006</v>
      </c>
      <c r="H79" s="233"/>
      <c r="I79" s="134"/>
      <c r="J79" s="134">
        <v>42</v>
      </c>
      <c r="K79" s="134">
        <v>158</v>
      </c>
      <c r="L79" s="142">
        <f t="shared" si="4"/>
        <v>16.824226886716868</v>
      </c>
      <c r="M79" s="7" t="str">
        <f t="shared" si="5"/>
        <v>มาตรฐาน</v>
      </c>
      <c r="N79" s="134">
        <v>-9</v>
      </c>
      <c r="O79" s="134"/>
      <c r="P79" s="143">
        <v>130</v>
      </c>
      <c r="Q79" s="143"/>
      <c r="R79" s="143">
        <v>17</v>
      </c>
      <c r="S79" s="143"/>
      <c r="T79" s="143"/>
    </row>
    <row r="80" spans="1:20">
      <c r="A80" s="132" t="s">
        <v>808</v>
      </c>
      <c r="B80" s="137">
        <v>35</v>
      </c>
      <c r="C80" s="138">
        <v>562126</v>
      </c>
      <c r="D80" s="138" t="s">
        <v>157</v>
      </c>
      <c r="E80" s="149" t="s">
        <v>522</v>
      </c>
      <c r="F80" s="150" t="s">
        <v>199</v>
      </c>
      <c r="G80" s="232">
        <v>9.35</v>
      </c>
      <c r="H80" s="233"/>
      <c r="I80" s="134"/>
      <c r="J80" s="134">
        <v>29</v>
      </c>
      <c r="K80" s="134">
        <v>137</v>
      </c>
      <c r="L80" s="142">
        <f t="shared" si="4"/>
        <v>15.451009643561189</v>
      </c>
      <c r="M80" s="7" t="str">
        <f t="shared" si="5"/>
        <v>ต่ำกว่ามาตรฐาน</v>
      </c>
      <c r="N80" s="134">
        <v>8</v>
      </c>
      <c r="O80" s="134"/>
      <c r="P80" s="143">
        <v>170</v>
      </c>
      <c r="Q80" s="143"/>
      <c r="R80" s="143">
        <v>22</v>
      </c>
      <c r="S80" s="143"/>
      <c r="T80" s="143"/>
    </row>
    <row r="81" spans="1:20">
      <c r="A81" s="132" t="s">
        <v>808</v>
      </c>
      <c r="B81" s="137">
        <v>36</v>
      </c>
      <c r="C81" s="138">
        <v>562128</v>
      </c>
      <c r="D81" s="138" t="s">
        <v>157</v>
      </c>
      <c r="E81" s="149" t="s">
        <v>456</v>
      </c>
      <c r="F81" s="150" t="s">
        <v>183</v>
      </c>
      <c r="G81" s="232">
        <v>11.03</v>
      </c>
      <c r="H81" s="233"/>
      <c r="I81" s="134"/>
      <c r="J81" s="134">
        <v>31.5</v>
      </c>
      <c r="K81" s="134">
        <v>144</v>
      </c>
      <c r="L81" s="142">
        <f t="shared" si="4"/>
        <v>15.190972222222223</v>
      </c>
      <c r="M81" s="7" t="str">
        <f t="shared" si="5"/>
        <v>ต่ำกว่ามาตรฐาน</v>
      </c>
      <c r="N81" s="134">
        <v>1</v>
      </c>
      <c r="O81" s="134"/>
      <c r="P81" s="143">
        <v>132</v>
      </c>
      <c r="Q81" s="143"/>
      <c r="R81" s="143">
        <v>9</v>
      </c>
      <c r="S81" s="143"/>
      <c r="T81" s="143">
        <v>13.31</v>
      </c>
    </row>
    <row r="82" spans="1:20">
      <c r="A82" s="132" t="s">
        <v>808</v>
      </c>
      <c r="B82" s="137">
        <v>37</v>
      </c>
      <c r="C82" s="138">
        <v>562130</v>
      </c>
      <c r="D82" s="138" t="s">
        <v>157</v>
      </c>
      <c r="E82" s="149" t="s">
        <v>523</v>
      </c>
      <c r="F82" s="150" t="s">
        <v>378</v>
      </c>
      <c r="G82" s="232">
        <v>9.44</v>
      </c>
      <c r="H82" s="233"/>
      <c r="I82" s="134"/>
      <c r="J82" s="134">
        <v>30</v>
      </c>
      <c r="K82" s="134">
        <v>152</v>
      </c>
      <c r="L82" s="142">
        <f t="shared" si="4"/>
        <v>12.984764542936288</v>
      </c>
      <c r="M82" s="7" t="str">
        <f t="shared" si="5"/>
        <v>ต่ำกว่ามาตรฐาน</v>
      </c>
      <c r="N82" s="134">
        <v>7</v>
      </c>
      <c r="O82" s="134"/>
      <c r="P82" s="143">
        <v>165</v>
      </c>
      <c r="Q82" s="143"/>
      <c r="R82" s="143">
        <v>22</v>
      </c>
      <c r="S82" s="143"/>
      <c r="T82" s="143"/>
    </row>
    <row r="83" spans="1:20">
      <c r="A83" s="132" t="s">
        <v>808</v>
      </c>
      <c r="B83" s="137">
        <v>38</v>
      </c>
      <c r="C83" s="138">
        <v>562134</v>
      </c>
      <c r="D83" s="138" t="s">
        <v>157</v>
      </c>
      <c r="E83" s="149" t="s">
        <v>524</v>
      </c>
      <c r="F83" s="150" t="s">
        <v>461</v>
      </c>
      <c r="G83" s="232">
        <v>9.3800000000000008</v>
      </c>
      <c r="H83" s="233"/>
      <c r="I83" s="134"/>
      <c r="J83" s="134">
        <v>49</v>
      </c>
      <c r="K83" s="134">
        <v>156</v>
      </c>
      <c r="L83" s="142">
        <f t="shared" si="4"/>
        <v>20.134779750164363</v>
      </c>
      <c r="M83" s="7" t="str">
        <f t="shared" si="5"/>
        <v>มาตรฐาน</v>
      </c>
      <c r="N83" s="134">
        <v>-1</v>
      </c>
      <c r="O83" s="134"/>
      <c r="P83" s="143">
        <v>158</v>
      </c>
      <c r="Q83" s="143"/>
      <c r="R83" s="143">
        <v>19</v>
      </c>
      <c r="S83" s="143"/>
      <c r="T83" s="143">
        <v>14.46</v>
      </c>
    </row>
    <row r="84" spans="1:20">
      <c r="A84" s="132" t="s">
        <v>808</v>
      </c>
      <c r="B84" s="137">
        <v>39</v>
      </c>
      <c r="C84" s="138">
        <v>562135</v>
      </c>
      <c r="D84" s="138" t="s">
        <v>157</v>
      </c>
      <c r="E84" s="155" t="s">
        <v>525</v>
      </c>
      <c r="F84" s="156" t="s">
        <v>526</v>
      </c>
      <c r="G84" s="232">
        <v>11.38</v>
      </c>
      <c r="H84" s="233"/>
      <c r="I84" s="134"/>
      <c r="J84" s="134">
        <v>31</v>
      </c>
      <c r="K84" s="134">
        <v>138</v>
      </c>
      <c r="L84" s="142">
        <f t="shared" si="4"/>
        <v>16.278092837639154</v>
      </c>
      <c r="M84" s="7" t="str">
        <f t="shared" si="5"/>
        <v>มาตรฐาน</v>
      </c>
      <c r="N84" s="134">
        <v>4</v>
      </c>
      <c r="O84" s="134"/>
      <c r="P84" s="143">
        <v>140</v>
      </c>
      <c r="Q84" s="143"/>
      <c r="R84" s="143">
        <v>16</v>
      </c>
      <c r="S84" s="143"/>
      <c r="T84" s="143">
        <v>13.23</v>
      </c>
    </row>
    <row r="85" spans="1:20">
      <c r="A85" s="132" t="s">
        <v>808</v>
      </c>
      <c r="B85" s="137">
        <v>40</v>
      </c>
      <c r="C85" s="138">
        <v>562143</v>
      </c>
      <c r="D85" s="138" t="s">
        <v>157</v>
      </c>
      <c r="E85" s="149" t="s">
        <v>205</v>
      </c>
      <c r="F85" s="150" t="s">
        <v>202</v>
      </c>
      <c r="G85" s="232">
        <v>10.09</v>
      </c>
      <c r="H85" s="233"/>
      <c r="I85" s="134"/>
      <c r="J85" s="134">
        <v>47.5</v>
      </c>
      <c r="K85" s="134">
        <v>152</v>
      </c>
      <c r="L85" s="142">
        <f t="shared" si="4"/>
        <v>20.559210526315791</v>
      </c>
      <c r="M85" s="7" t="str">
        <f t="shared" si="5"/>
        <v>มาตรฐาน</v>
      </c>
      <c r="N85" s="134">
        <v>5</v>
      </c>
      <c r="O85" s="134"/>
      <c r="P85" s="143">
        <v>130</v>
      </c>
      <c r="Q85" s="143"/>
      <c r="R85" s="143">
        <v>14</v>
      </c>
      <c r="S85" s="143"/>
      <c r="T85" s="143"/>
    </row>
    <row r="86" spans="1:20">
      <c r="A86" s="132" t="s">
        <v>808</v>
      </c>
      <c r="B86" s="137">
        <v>41</v>
      </c>
      <c r="C86" s="138">
        <v>562519</v>
      </c>
      <c r="D86" s="138" t="s">
        <v>157</v>
      </c>
      <c r="E86" s="155" t="s">
        <v>527</v>
      </c>
      <c r="F86" s="156" t="s">
        <v>528</v>
      </c>
      <c r="G86" s="232">
        <v>10.35</v>
      </c>
      <c r="H86" s="233"/>
      <c r="I86" s="134"/>
      <c r="J86" s="134">
        <v>29.5</v>
      </c>
      <c r="K86" s="134">
        <v>145</v>
      </c>
      <c r="L86" s="142">
        <f t="shared" si="4"/>
        <v>14.030915576694412</v>
      </c>
      <c r="M86" s="7" t="str">
        <f t="shared" si="5"/>
        <v>ต่ำกว่ามาตรฐาน</v>
      </c>
      <c r="N86" s="134">
        <v>5</v>
      </c>
      <c r="O86" s="134"/>
      <c r="P86" s="143">
        <v>140</v>
      </c>
      <c r="Q86" s="143"/>
      <c r="R86" s="143">
        <v>21</v>
      </c>
      <c r="S86" s="143"/>
      <c r="T86" s="143">
        <v>13.12</v>
      </c>
    </row>
    <row r="87" spans="1:20">
      <c r="A87" s="132" t="s">
        <v>808</v>
      </c>
      <c r="B87" s="137">
        <v>42</v>
      </c>
      <c r="C87" s="138">
        <v>562523</v>
      </c>
      <c r="D87" s="138" t="s">
        <v>157</v>
      </c>
      <c r="E87" s="155" t="s">
        <v>529</v>
      </c>
      <c r="F87" s="156" t="s">
        <v>530</v>
      </c>
      <c r="G87" s="232">
        <v>10.94</v>
      </c>
      <c r="H87" s="233"/>
      <c r="I87" s="134"/>
      <c r="J87" s="134">
        <v>22</v>
      </c>
      <c r="K87" s="134">
        <v>140</v>
      </c>
      <c r="L87" s="142">
        <f t="shared" si="4"/>
        <v>11.22448979591837</v>
      </c>
      <c r="M87" s="7" t="str">
        <f t="shared" si="5"/>
        <v>ต่ำกว่ามาตรฐาน</v>
      </c>
      <c r="N87" s="134">
        <v>-4</v>
      </c>
      <c r="O87" s="134"/>
      <c r="P87" s="143">
        <v>130</v>
      </c>
      <c r="Q87" s="143"/>
      <c r="R87" s="143">
        <v>20</v>
      </c>
      <c r="S87" s="143"/>
      <c r="T87" s="143">
        <v>13.13</v>
      </c>
    </row>
    <row r="88" spans="1:20">
      <c r="A88" s="132" t="s">
        <v>808</v>
      </c>
      <c r="B88" s="137">
        <v>43</v>
      </c>
      <c r="C88" s="138">
        <v>562524</v>
      </c>
      <c r="D88" s="138" t="s">
        <v>157</v>
      </c>
      <c r="E88" s="155" t="s">
        <v>531</v>
      </c>
      <c r="F88" s="156" t="s">
        <v>532</v>
      </c>
      <c r="G88" s="239">
        <v>10.5</v>
      </c>
      <c r="H88" s="240"/>
      <c r="I88" s="142"/>
      <c r="J88" s="134">
        <v>39</v>
      </c>
      <c r="K88" s="134">
        <v>156</v>
      </c>
      <c r="L88" s="142">
        <f t="shared" si="4"/>
        <v>16.025641025641026</v>
      </c>
      <c r="M88" s="7" t="str">
        <f t="shared" si="5"/>
        <v>ต่ำกว่ามาตรฐาน</v>
      </c>
      <c r="N88" s="134">
        <v>4</v>
      </c>
      <c r="O88" s="134"/>
      <c r="P88" s="143">
        <v>152</v>
      </c>
      <c r="Q88" s="143"/>
      <c r="R88" s="143">
        <v>23</v>
      </c>
      <c r="S88" s="143"/>
      <c r="T88" s="143"/>
    </row>
    <row r="89" spans="1:20">
      <c r="A89" s="157" t="s">
        <v>809</v>
      </c>
      <c r="B89" s="158">
        <v>1</v>
      </c>
      <c r="C89" s="159">
        <v>562002</v>
      </c>
      <c r="D89" s="160" t="s">
        <v>156</v>
      </c>
      <c r="E89" s="161" t="s">
        <v>222</v>
      </c>
      <c r="F89" s="156" t="s">
        <v>215</v>
      </c>
      <c r="G89" s="232"/>
      <c r="H89" s="233"/>
      <c r="I89" s="134"/>
      <c r="J89" s="134">
        <v>20</v>
      </c>
      <c r="K89" s="134">
        <v>132</v>
      </c>
      <c r="L89" s="142">
        <f t="shared" si="4"/>
        <v>11.478420569329659</v>
      </c>
      <c r="M89" s="142" t="str">
        <f t="shared" ref="M89:M109" si="6">IF(L89&gt;22.74,"สูงกว่ามาตรฐาน",IF(L89&gt;15.67,"มาตรฐาน","ต่ำกว่ามาตรฐาน"))</f>
        <v>ต่ำกว่ามาตรฐาน</v>
      </c>
      <c r="N89" s="134"/>
      <c r="O89" s="134"/>
      <c r="P89" s="143"/>
      <c r="Q89" s="143"/>
      <c r="R89" s="143"/>
      <c r="S89" s="143"/>
      <c r="T89" s="143"/>
    </row>
    <row r="90" spans="1:20">
      <c r="A90" s="157" t="s">
        <v>809</v>
      </c>
      <c r="B90" s="158">
        <v>2</v>
      </c>
      <c r="C90" s="160">
        <v>562010</v>
      </c>
      <c r="D90" s="160" t="s">
        <v>156</v>
      </c>
      <c r="E90" s="161" t="s">
        <v>223</v>
      </c>
      <c r="F90" s="141" t="s">
        <v>224</v>
      </c>
      <c r="G90" s="232">
        <v>9.65</v>
      </c>
      <c r="H90" s="233"/>
      <c r="I90" s="134"/>
      <c r="J90" s="134">
        <v>40</v>
      </c>
      <c r="K90" s="134">
        <v>146</v>
      </c>
      <c r="L90" s="142">
        <f>J90/(K90/100)^2</f>
        <v>18.765246762994934</v>
      </c>
      <c r="M90" s="142" t="str">
        <f t="shared" si="6"/>
        <v>มาตรฐาน</v>
      </c>
      <c r="N90" s="134">
        <v>3</v>
      </c>
      <c r="O90" s="134"/>
      <c r="P90" s="143">
        <v>139</v>
      </c>
      <c r="Q90" s="143"/>
      <c r="R90" s="143">
        <v>20</v>
      </c>
      <c r="S90" s="143"/>
      <c r="T90" s="143">
        <v>12.13</v>
      </c>
    </row>
    <row r="91" spans="1:20">
      <c r="A91" s="157" t="s">
        <v>809</v>
      </c>
      <c r="B91" s="158">
        <v>3</v>
      </c>
      <c r="C91" s="160">
        <v>562012</v>
      </c>
      <c r="D91" s="160" t="s">
        <v>156</v>
      </c>
      <c r="E91" s="153" t="s">
        <v>225</v>
      </c>
      <c r="F91" s="156" t="s">
        <v>185</v>
      </c>
      <c r="G91" s="232">
        <v>10.91</v>
      </c>
      <c r="H91" s="233"/>
      <c r="I91" s="134"/>
      <c r="J91" s="134">
        <v>45</v>
      </c>
      <c r="K91" s="134">
        <v>148</v>
      </c>
      <c r="L91" s="142">
        <f t="shared" ref="L91:L128" si="7">J91/(K91/100)^2</f>
        <v>20.54419284149014</v>
      </c>
      <c r="M91" s="142" t="str">
        <f t="shared" si="6"/>
        <v>มาตรฐาน</v>
      </c>
      <c r="N91" s="134">
        <v>-1</v>
      </c>
      <c r="O91" s="134"/>
      <c r="P91" s="143">
        <v>130</v>
      </c>
      <c r="Q91" s="143"/>
      <c r="R91" s="143">
        <v>20</v>
      </c>
      <c r="S91" s="143"/>
      <c r="T91" s="143">
        <v>11.23</v>
      </c>
    </row>
    <row r="92" spans="1:20">
      <c r="A92" s="157" t="s">
        <v>809</v>
      </c>
      <c r="B92" s="158">
        <v>4</v>
      </c>
      <c r="C92" s="160">
        <v>562014</v>
      </c>
      <c r="D92" s="160" t="s">
        <v>156</v>
      </c>
      <c r="E92" s="153" t="s">
        <v>226</v>
      </c>
      <c r="F92" s="156" t="s">
        <v>227</v>
      </c>
      <c r="G92" s="232">
        <v>9.5299999999999994</v>
      </c>
      <c r="H92" s="233"/>
      <c r="I92" s="134"/>
      <c r="J92" s="134">
        <v>37</v>
      </c>
      <c r="K92" s="134">
        <v>151</v>
      </c>
      <c r="L92" s="142">
        <f t="shared" si="7"/>
        <v>16.227358449190824</v>
      </c>
      <c r="M92" s="142" t="str">
        <f t="shared" si="6"/>
        <v>มาตรฐาน</v>
      </c>
      <c r="N92" s="134">
        <v>0</v>
      </c>
      <c r="O92" s="134"/>
      <c r="P92" s="143">
        <v>139</v>
      </c>
      <c r="Q92" s="143"/>
      <c r="R92" s="143">
        <v>12</v>
      </c>
      <c r="S92" s="143"/>
      <c r="T92" s="143">
        <v>12.13</v>
      </c>
    </row>
    <row r="93" spans="1:20">
      <c r="A93" s="157" t="s">
        <v>809</v>
      </c>
      <c r="B93" s="158">
        <v>5</v>
      </c>
      <c r="C93" s="160">
        <v>562020</v>
      </c>
      <c r="D93" s="160" t="s">
        <v>156</v>
      </c>
      <c r="E93" s="153" t="s">
        <v>228</v>
      </c>
      <c r="F93" s="156" t="s">
        <v>206</v>
      </c>
      <c r="G93" s="232">
        <v>8.93</v>
      </c>
      <c r="H93" s="233"/>
      <c r="I93" s="134"/>
      <c r="J93" s="134">
        <v>31</v>
      </c>
      <c r="K93" s="134">
        <v>150</v>
      </c>
      <c r="L93" s="142">
        <f t="shared" si="7"/>
        <v>13.777777777777779</v>
      </c>
      <c r="M93" s="142" t="str">
        <f t="shared" si="6"/>
        <v>ต่ำกว่ามาตรฐาน</v>
      </c>
      <c r="N93" s="134">
        <v>-1</v>
      </c>
      <c r="O93" s="134"/>
      <c r="P93" s="143">
        <v>138</v>
      </c>
      <c r="Q93" s="143"/>
      <c r="R93" s="143">
        <v>20</v>
      </c>
      <c r="S93" s="143"/>
      <c r="T93" s="143">
        <v>11.86</v>
      </c>
    </row>
    <row r="94" spans="1:20">
      <c r="A94" s="157" t="s">
        <v>809</v>
      </c>
      <c r="B94" s="158">
        <v>6</v>
      </c>
      <c r="C94" s="160">
        <v>562021</v>
      </c>
      <c r="D94" s="160" t="s">
        <v>156</v>
      </c>
      <c r="E94" s="153" t="s">
        <v>229</v>
      </c>
      <c r="F94" s="156" t="s">
        <v>214</v>
      </c>
      <c r="G94" s="232">
        <v>11.68</v>
      </c>
      <c r="H94" s="233"/>
      <c r="I94" s="134"/>
      <c r="J94" s="134">
        <v>70</v>
      </c>
      <c r="K94" s="134">
        <v>166</v>
      </c>
      <c r="L94" s="142">
        <f t="shared" si="7"/>
        <v>25.402816083611555</v>
      </c>
      <c r="M94" s="142" t="str">
        <f t="shared" si="6"/>
        <v>สูงกว่ามาตรฐาน</v>
      </c>
      <c r="N94" s="134">
        <v>-18</v>
      </c>
      <c r="O94" s="134"/>
      <c r="P94" s="143">
        <v>120</v>
      </c>
      <c r="Q94" s="143"/>
      <c r="R94" s="143">
        <v>13</v>
      </c>
      <c r="S94" s="143"/>
      <c r="T94" s="143">
        <v>16.03</v>
      </c>
    </row>
    <row r="95" spans="1:20">
      <c r="A95" s="157" t="s">
        <v>809</v>
      </c>
      <c r="B95" s="158">
        <v>7</v>
      </c>
      <c r="C95" s="162">
        <v>562023</v>
      </c>
      <c r="D95" s="159" t="s">
        <v>156</v>
      </c>
      <c r="E95" s="153" t="s">
        <v>230</v>
      </c>
      <c r="F95" s="151" t="s">
        <v>231</v>
      </c>
      <c r="G95" s="232">
        <v>9.31</v>
      </c>
      <c r="H95" s="233"/>
      <c r="I95" s="134"/>
      <c r="J95" s="134">
        <v>36</v>
      </c>
      <c r="K95" s="134">
        <v>150</v>
      </c>
      <c r="L95" s="142">
        <f t="shared" si="7"/>
        <v>16</v>
      </c>
      <c r="M95" s="142" t="str">
        <f t="shared" si="6"/>
        <v>มาตรฐาน</v>
      </c>
      <c r="N95" s="134">
        <v>2</v>
      </c>
      <c r="O95" s="134"/>
      <c r="P95" s="143">
        <v>175</v>
      </c>
      <c r="Q95" s="143"/>
      <c r="R95" s="143">
        <v>14</v>
      </c>
      <c r="S95" s="143"/>
      <c r="T95" s="143">
        <v>12.09</v>
      </c>
    </row>
    <row r="96" spans="1:20">
      <c r="A96" s="157" t="s">
        <v>809</v>
      </c>
      <c r="B96" s="158">
        <v>8</v>
      </c>
      <c r="C96" s="160">
        <v>562036</v>
      </c>
      <c r="D96" s="160" t="s">
        <v>156</v>
      </c>
      <c r="E96" s="153" t="s">
        <v>232</v>
      </c>
      <c r="F96" s="156" t="s">
        <v>233</v>
      </c>
      <c r="G96" s="232">
        <v>10.06</v>
      </c>
      <c r="H96" s="233"/>
      <c r="I96" s="134"/>
      <c r="J96" s="134">
        <v>46</v>
      </c>
      <c r="K96" s="134">
        <v>148</v>
      </c>
      <c r="L96" s="142">
        <f t="shared" si="7"/>
        <v>21.000730460189921</v>
      </c>
      <c r="M96" s="142" t="str">
        <f t="shared" si="6"/>
        <v>มาตรฐาน</v>
      </c>
      <c r="N96" s="134">
        <v>5</v>
      </c>
      <c r="O96" s="134"/>
      <c r="P96" s="143">
        <v>150</v>
      </c>
      <c r="Q96" s="143"/>
      <c r="R96" s="143">
        <v>18</v>
      </c>
      <c r="S96" s="143"/>
      <c r="T96" s="143">
        <v>12.09</v>
      </c>
    </row>
    <row r="97" spans="1:20">
      <c r="A97" s="157" t="s">
        <v>809</v>
      </c>
      <c r="B97" s="158">
        <v>9</v>
      </c>
      <c r="C97" s="159">
        <v>562042</v>
      </c>
      <c r="D97" s="159" t="s">
        <v>156</v>
      </c>
      <c r="E97" s="153" t="s">
        <v>234</v>
      </c>
      <c r="F97" s="151" t="s">
        <v>187</v>
      </c>
      <c r="G97" s="232">
        <v>9.25</v>
      </c>
      <c r="H97" s="233"/>
      <c r="I97" s="134"/>
      <c r="J97" s="134">
        <v>35</v>
      </c>
      <c r="K97" s="134">
        <v>140</v>
      </c>
      <c r="L97" s="142">
        <f t="shared" si="7"/>
        <v>17.857142857142861</v>
      </c>
      <c r="M97" s="142" t="str">
        <f t="shared" si="6"/>
        <v>มาตรฐาน</v>
      </c>
      <c r="N97" s="134">
        <v>4</v>
      </c>
      <c r="O97" s="134"/>
      <c r="P97" s="143">
        <v>125</v>
      </c>
      <c r="Q97" s="143"/>
      <c r="R97" s="143">
        <v>14</v>
      </c>
      <c r="S97" s="143"/>
      <c r="T97" s="143">
        <v>13.16</v>
      </c>
    </row>
    <row r="98" spans="1:20">
      <c r="A98" s="157" t="s">
        <v>809</v>
      </c>
      <c r="B98" s="158">
        <v>10</v>
      </c>
      <c r="C98" s="160">
        <v>562044</v>
      </c>
      <c r="D98" s="160" t="s">
        <v>156</v>
      </c>
      <c r="E98" s="153" t="s">
        <v>235</v>
      </c>
      <c r="F98" s="156" t="s">
        <v>236</v>
      </c>
      <c r="G98" s="232">
        <v>11.19</v>
      </c>
      <c r="H98" s="233"/>
      <c r="I98" s="134"/>
      <c r="J98" s="134">
        <v>49</v>
      </c>
      <c r="K98" s="134">
        <v>151</v>
      </c>
      <c r="L98" s="142">
        <f t="shared" si="7"/>
        <v>21.490285513793253</v>
      </c>
      <c r="M98" s="142" t="str">
        <f t="shared" si="6"/>
        <v>มาตรฐาน</v>
      </c>
      <c r="N98" s="134">
        <v>-21</v>
      </c>
      <c r="O98" s="134"/>
      <c r="P98" s="143">
        <v>90</v>
      </c>
      <c r="Q98" s="143"/>
      <c r="R98" s="143">
        <v>8</v>
      </c>
      <c r="S98" s="143"/>
      <c r="T98" s="143">
        <v>14.06</v>
      </c>
    </row>
    <row r="99" spans="1:20">
      <c r="A99" s="157" t="s">
        <v>809</v>
      </c>
      <c r="B99" s="158">
        <v>11</v>
      </c>
      <c r="C99" s="160">
        <v>562047</v>
      </c>
      <c r="D99" s="160" t="s">
        <v>156</v>
      </c>
      <c r="E99" s="153" t="s">
        <v>216</v>
      </c>
      <c r="F99" s="156" t="s">
        <v>237</v>
      </c>
      <c r="G99" s="232">
        <v>12.43</v>
      </c>
      <c r="H99" s="233"/>
      <c r="I99" s="134"/>
      <c r="J99" s="134">
        <v>45</v>
      </c>
      <c r="K99" s="134">
        <v>153</v>
      </c>
      <c r="L99" s="142">
        <f t="shared" si="7"/>
        <v>19.223375624759708</v>
      </c>
      <c r="M99" s="142" t="str">
        <f t="shared" si="6"/>
        <v>มาตรฐาน</v>
      </c>
      <c r="N99" s="134">
        <v>-7</v>
      </c>
      <c r="O99" s="134"/>
      <c r="P99" s="143">
        <v>142</v>
      </c>
      <c r="Q99" s="143"/>
      <c r="R99" s="143">
        <v>13</v>
      </c>
      <c r="S99" s="143"/>
      <c r="T99" s="143">
        <v>14.09</v>
      </c>
    </row>
    <row r="100" spans="1:20">
      <c r="A100" s="157" t="s">
        <v>809</v>
      </c>
      <c r="B100" s="158">
        <v>12</v>
      </c>
      <c r="C100" s="163">
        <v>562048</v>
      </c>
      <c r="D100" s="164" t="s">
        <v>156</v>
      </c>
      <c r="E100" s="165" t="s">
        <v>308</v>
      </c>
      <c r="F100" s="150" t="s">
        <v>309</v>
      </c>
      <c r="G100" s="232">
        <v>12.53</v>
      </c>
      <c r="H100" s="233"/>
      <c r="I100" s="134"/>
      <c r="J100" s="134">
        <v>66</v>
      </c>
      <c r="K100" s="134">
        <v>164</v>
      </c>
      <c r="L100" s="142">
        <f t="shared" si="7"/>
        <v>24.538964901844146</v>
      </c>
      <c r="M100" s="142" t="str">
        <f t="shared" si="6"/>
        <v>สูงกว่ามาตรฐาน</v>
      </c>
      <c r="N100" s="134">
        <v>-18</v>
      </c>
      <c r="O100" s="134"/>
      <c r="P100" s="143">
        <v>70</v>
      </c>
      <c r="Q100" s="143"/>
      <c r="R100" s="143">
        <v>16</v>
      </c>
      <c r="S100" s="143"/>
      <c r="T100" s="143">
        <v>14.93</v>
      </c>
    </row>
    <row r="101" spans="1:20">
      <c r="A101" s="157" t="s">
        <v>809</v>
      </c>
      <c r="B101" s="158">
        <v>13</v>
      </c>
      <c r="C101" s="159">
        <v>562049</v>
      </c>
      <c r="D101" s="159" t="s">
        <v>156</v>
      </c>
      <c r="E101" s="153" t="s">
        <v>238</v>
      </c>
      <c r="F101" s="151" t="s">
        <v>239</v>
      </c>
      <c r="G101" s="239">
        <v>11.6</v>
      </c>
      <c r="H101" s="240"/>
      <c r="I101" s="142"/>
      <c r="J101" s="134">
        <v>33</v>
      </c>
      <c r="K101" s="134">
        <v>142</v>
      </c>
      <c r="L101" s="142">
        <f t="shared" si="7"/>
        <v>16.365800436421345</v>
      </c>
      <c r="M101" s="142" t="str">
        <f t="shared" si="6"/>
        <v>มาตรฐาน</v>
      </c>
      <c r="N101" s="134">
        <v>-4</v>
      </c>
      <c r="O101" s="134"/>
      <c r="P101" s="143">
        <v>115</v>
      </c>
      <c r="Q101" s="143"/>
      <c r="R101" s="143">
        <v>8</v>
      </c>
      <c r="S101" s="143"/>
      <c r="T101" s="143">
        <v>14.7</v>
      </c>
    </row>
    <row r="102" spans="1:20">
      <c r="A102" s="157" t="s">
        <v>809</v>
      </c>
      <c r="B102" s="158">
        <v>14</v>
      </c>
      <c r="C102" s="159">
        <v>562060</v>
      </c>
      <c r="D102" s="159" t="s">
        <v>156</v>
      </c>
      <c r="E102" s="153" t="s">
        <v>240</v>
      </c>
      <c r="F102" s="151" t="s">
        <v>241</v>
      </c>
      <c r="G102" s="232">
        <v>8.9600000000000009</v>
      </c>
      <c r="H102" s="233"/>
      <c r="I102" s="134"/>
      <c r="J102" s="134">
        <v>39</v>
      </c>
      <c r="K102" s="134">
        <v>150</v>
      </c>
      <c r="L102" s="142">
        <f t="shared" si="7"/>
        <v>17.333333333333332</v>
      </c>
      <c r="M102" s="142" t="str">
        <f t="shared" si="6"/>
        <v>มาตรฐาน</v>
      </c>
      <c r="N102" s="134">
        <v>3</v>
      </c>
      <c r="O102" s="134"/>
      <c r="P102" s="143">
        <v>150</v>
      </c>
      <c r="Q102" s="143"/>
      <c r="R102" s="143">
        <v>4</v>
      </c>
      <c r="S102" s="143"/>
      <c r="T102" s="143">
        <v>12.19</v>
      </c>
    </row>
    <row r="103" spans="1:20">
      <c r="A103" s="157" t="s">
        <v>809</v>
      </c>
      <c r="B103" s="158">
        <v>15</v>
      </c>
      <c r="C103" s="160">
        <v>562061</v>
      </c>
      <c r="D103" s="160" t="s">
        <v>156</v>
      </c>
      <c r="E103" s="153" t="s">
        <v>242</v>
      </c>
      <c r="F103" s="156" t="s">
        <v>212</v>
      </c>
      <c r="G103" s="239">
        <v>11.1</v>
      </c>
      <c r="H103" s="240"/>
      <c r="I103" s="142"/>
      <c r="J103" s="134">
        <v>60</v>
      </c>
      <c r="K103" s="134">
        <v>150</v>
      </c>
      <c r="L103" s="142">
        <f t="shared" si="7"/>
        <v>26.666666666666668</v>
      </c>
      <c r="M103" s="142" t="str">
        <f t="shared" si="6"/>
        <v>สูงกว่ามาตรฐาน</v>
      </c>
      <c r="N103" s="134">
        <v>3</v>
      </c>
      <c r="O103" s="134"/>
      <c r="P103" s="143">
        <v>100</v>
      </c>
      <c r="Q103" s="143"/>
      <c r="R103" s="143">
        <v>22</v>
      </c>
      <c r="S103" s="143"/>
      <c r="T103" s="143">
        <v>14.16</v>
      </c>
    </row>
    <row r="104" spans="1:20">
      <c r="A104" s="157" t="s">
        <v>809</v>
      </c>
      <c r="B104" s="158">
        <v>16</v>
      </c>
      <c r="C104" s="160">
        <v>562068</v>
      </c>
      <c r="D104" s="160" t="s">
        <v>156</v>
      </c>
      <c r="E104" s="153" t="s">
        <v>243</v>
      </c>
      <c r="F104" s="156" t="s">
        <v>244</v>
      </c>
      <c r="G104" s="239">
        <v>8.83</v>
      </c>
      <c r="H104" s="240"/>
      <c r="I104" s="142"/>
      <c r="J104" s="134">
        <v>32</v>
      </c>
      <c r="K104" s="134">
        <v>147</v>
      </c>
      <c r="L104" s="142">
        <f t="shared" si="7"/>
        <v>14.808644546253877</v>
      </c>
      <c r="M104" s="142" t="str">
        <f t="shared" si="6"/>
        <v>ต่ำกว่ามาตรฐาน</v>
      </c>
      <c r="N104" s="134">
        <v>3</v>
      </c>
      <c r="O104" s="134"/>
      <c r="P104" s="143">
        <v>150</v>
      </c>
      <c r="Q104" s="143"/>
      <c r="R104" s="143">
        <v>20</v>
      </c>
      <c r="S104" s="143"/>
      <c r="T104" s="143">
        <v>11.12</v>
      </c>
    </row>
    <row r="105" spans="1:20">
      <c r="A105" s="157" t="s">
        <v>809</v>
      </c>
      <c r="B105" s="158">
        <v>17</v>
      </c>
      <c r="C105" s="160">
        <v>562069</v>
      </c>
      <c r="D105" s="160" t="s">
        <v>156</v>
      </c>
      <c r="E105" s="153" t="s">
        <v>245</v>
      </c>
      <c r="F105" s="156" t="s">
        <v>246</v>
      </c>
      <c r="G105" s="232">
        <v>8.9700000000000006</v>
      </c>
      <c r="H105" s="233"/>
      <c r="I105" s="134"/>
      <c r="J105" s="134">
        <v>23</v>
      </c>
      <c r="K105" s="134">
        <v>138</v>
      </c>
      <c r="L105" s="142">
        <f t="shared" si="7"/>
        <v>12.07729468599034</v>
      </c>
      <c r="M105" s="142" t="str">
        <f t="shared" si="6"/>
        <v>ต่ำกว่ามาตรฐาน</v>
      </c>
      <c r="N105" s="134">
        <v>0</v>
      </c>
      <c r="O105" s="134"/>
      <c r="P105" s="143">
        <v>150</v>
      </c>
      <c r="Q105" s="143"/>
      <c r="R105" s="143">
        <v>30</v>
      </c>
      <c r="S105" s="143"/>
      <c r="T105" s="143">
        <v>12.76</v>
      </c>
    </row>
    <row r="106" spans="1:20">
      <c r="A106" s="157" t="s">
        <v>809</v>
      </c>
      <c r="B106" s="158">
        <v>18</v>
      </c>
      <c r="C106" s="160">
        <v>562070</v>
      </c>
      <c r="D106" s="160" t="s">
        <v>156</v>
      </c>
      <c r="E106" s="153" t="s">
        <v>247</v>
      </c>
      <c r="F106" s="156" t="s">
        <v>248</v>
      </c>
      <c r="G106" s="232">
        <v>10.81</v>
      </c>
      <c r="H106" s="233"/>
      <c r="I106" s="134"/>
      <c r="J106" s="134">
        <v>54</v>
      </c>
      <c r="K106" s="134">
        <v>162</v>
      </c>
      <c r="L106" s="142">
        <f t="shared" si="7"/>
        <v>20.576131687242793</v>
      </c>
      <c r="M106" s="142" t="str">
        <f t="shared" si="6"/>
        <v>มาตรฐาน</v>
      </c>
      <c r="N106" s="134">
        <v>-3</v>
      </c>
      <c r="O106" s="134"/>
      <c r="P106" s="143">
        <v>160</v>
      </c>
      <c r="Q106" s="143"/>
      <c r="R106" s="143">
        <v>16</v>
      </c>
      <c r="S106" s="143"/>
      <c r="T106" s="143">
        <v>13.44</v>
      </c>
    </row>
    <row r="107" spans="1:20">
      <c r="A107" s="157" t="s">
        <v>809</v>
      </c>
      <c r="B107" s="158">
        <v>19</v>
      </c>
      <c r="C107" s="159">
        <v>562502</v>
      </c>
      <c r="D107" s="160" t="s">
        <v>156</v>
      </c>
      <c r="E107" s="153" t="s">
        <v>249</v>
      </c>
      <c r="F107" s="154" t="s">
        <v>250</v>
      </c>
      <c r="G107" s="232">
        <v>9.44</v>
      </c>
      <c r="H107" s="233"/>
      <c r="I107" s="134"/>
      <c r="J107" s="134">
        <v>32</v>
      </c>
      <c r="K107" s="134">
        <v>145</v>
      </c>
      <c r="L107" s="142">
        <f t="shared" si="7"/>
        <v>15.219976218787158</v>
      </c>
      <c r="M107" s="142" t="str">
        <f t="shared" si="6"/>
        <v>ต่ำกว่ามาตรฐาน</v>
      </c>
      <c r="N107" s="134">
        <v>-3</v>
      </c>
      <c r="O107" s="134"/>
      <c r="P107" s="143">
        <v>125</v>
      </c>
      <c r="Q107" s="143"/>
      <c r="R107" s="143">
        <v>18</v>
      </c>
      <c r="S107" s="143"/>
      <c r="T107" s="143">
        <v>17.829999999999998</v>
      </c>
    </row>
    <row r="108" spans="1:20">
      <c r="A108" s="157" t="s">
        <v>809</v>
      </c>
      <c r="B108" s="158">
        <v>20</v>
      </c>
      <c r="C108" s="159">
        <v>562504</v>
      </c>
      <c r="D108" s="160" t="s">
        <v>156</v>
      </c>
      <c r="E108" s="153" t="s">
        <v>251</v>
      </c>
      <c r="F108" s="154" t="s">
        <v>252</v>
      </c>
      <c r="G108" s="232">
        <v>9.5299999999999994</v>
      </c>
      <c r="H108" s="233"/>
      <c r="I108" s="134"/>
      <c r="J108" s="134">
        <v>26</v>
      </c>
      <c r="K108" s="134">
        <v>142</v>
      </c>
      <c r="L108" s="142">
        <f t="shared" si="7"/>
        <v>12.894267010513786</v>
      </c>
      <c r="M108" s="142" t="str">
        <f t="shared" si="6"/>
        <v>ต่ำกว่ามาตรฐาน</v>
      </c>
      <c r="N108" s="134">
        <v>-3</v>
      </c>
      <c r="O108" s="134"/>
      <c r="P108" s="143">
        <v>160</v>
      </c>
      <c r="Q108" s="143"/>
      <c r="R108" s="143">
        <v>20</v>
      </c>
      <c r="S108" s="143"/>
      <c r="T108" s="143">
        <v>11024</v>
      </c>
    </row>
    <row r="109" spans="1:20">
      <c r="A109" s="157" t="s">
        <v>809</v>
      </c>
      <c r="B109" s="158">
        <v>21</v>
      </c>
      <c r="C109" s="159">
        <v>562506</v>
      </c>
      <c r="D109" s="160" t="s">
        <v>156</v>
      </c>
      <c r="E109" s="153" t="s">
        <v>253</v>
      </c>
      <c r="F109" s="154" t="s">
        <v>254</v>
      </c>
      <c r="G109" s="232">
        <v>10.039999999999999</v>
      </c>
      <c r="H109" s="233"/>
      <c r="I109" s="134"/>
      <c r="J109" s="134">
        <v>45</v>
      </c>
      <c r="K109" s="134">
        <v>147</v>
      </c>
      <c r="L109" s="142">
        <f t="shared" si="7"/>
        <v>20.824656393169516</v>
      </c>
      <c r="M109" s="142" t="str">
        <f t="shared" si="6"/>
        <v>มาตรฐาน</v>
      </c>
      <c r="N109" s="134">
        <v>-16</v>
      </c>
      <c r="O109" s="134"/>
      <c r="P109" s="143">
        <v>130</v>
      </c>
      <c r="Q109" s="143"/>
      <c r="R109" s="143">
        <v>4</v>
      </c>
      <c r="S109" s="143"/>
      <c r="T109" s="143">
        <v>13.79</v>
      </c>
    </row>
    <row r="110" spans="1:20">
      <c r="A110" s="157" t="s">
        <v>809</v>
      </c>
      <c r="B110" s="158">
        <v>22</v>
      </c>
      <c r="C110" s="160">
        <v>562073</v>
      </c>
      <c r="D110" s="159" t="s">
        <v>157</v>
      </c>
      <c r="E110" s="153" t="s">
        <v>255</v>
      </c>
      <c r="F110" s="156" t="s">
        <v>256</v>
      </c>
      <c r="G110" s="232">
        <v>10.09</v>
      </c>
      <c r="H110" s="233"/>
      <c r="I110" s="134"/>
      <c r="J110" s="134">
        <v>48</v>
      </c>
      <c r="K110" s="134">
        <v>157</v>
      </c>
      <c r="L110" s="142">
        <f t="shared" si="7"/>
        <v>19.473406629072173</v>
      </c>
      <c r="M110" s="7" t="str">
        <f t="shared" ref="M110:M128" si="8">IF(L110&gt;22.3,"สูงกว่ามาตรฐาน",IF(L110&gt;16.23,"มาตรฐาน","ต่ำกว่ามาตรฐาน"))</f>
        <v>มาตรฐาน</v>
      </c>
      <c r="N110" s="134">
        <v>1</v>
      </c>
      <c r="O110" s="134"/>
      <c r="P110" s="143">
        <v>140</v>
      </c>
      <c r="Q110" s="143"/>
      <c r="R110" s="143">
        <v>18</v>
      </c>
      <c r="S110" s="143"/>
      <c r="T110" s="143">
        <v>11.86</v>
      </c>
    </row>
    <row r="111" spans="1:20">
      <c r="A111" s="157" t="s">
        <v>809</v>
      </c>
      <c r="B111" s="158">
        <v>23</v>
      </c>
      <c r="C111" s="160">
        <v>562074</v>
      </c>
      <c r="D111" s="159" t="s">
        <v>157</v>
      </c>
      <c r="E111" s="153" t="s">
        <v>257</v>
      </c>
      <c r="F111" s="156" t="s">
        <v>258</v>
      </c>
      <c r="G111" s="232">
        <v>13.31</v>
      </c>
      <c r="H111" s="233"/>
      <c r="I111" s="134"/>
      <c r="J111" s="134">
        <v>49</v>
      </c>
      <c r="K111" s="134">
        <v>150</v>
      </c>
      <c r="L111" s="142">
        <f t="shared" si="7"/>
        <v>21.777777777777779</v>
      </c>
      <c r="M111" s="7" t="str">
        <f t="shared" si="8"/>
        <v>มาตรฐาน</v>
      </c>
      <c r="N111" s="134">
        <v>-4</v>
      </c>
      <c r="O111" s="134"/>
      <c r="P111" s="143">
        <v>105</v>
      </c>
      <c r="Q111" s="143"/>
      <c r="R111" s="143">
        <v>15</v>
      </c>
      <c r="S111" s="143"/>
      <c r="T111" s="143">
        <v>13.79</v>
      </c>
    </row>
    <row r="112" spans="1:20">
      <c r="A112" s="157" t="s">
        <v>809</v>
      </c>
      <c r="B112" s="158">
        <v>24</v>
      </c>
      <c r="C112" s="159">
        <v>562081</v>
      </c>
      <c r="D112" s="159" t="s">
        <v>157</v>
      </c>
      <c r="E112" s="153" t="s">
        <v>259</v>
      </c>
      <c r="F112" s="151" t="s">
        <v>260</v>
      </c>
      <c r="G112" s="239">
        <v>9</v>
      </c>
      <c r="H112" s="240"/>
      <c r="I112" s="142"/>
      <c r="J112" s="134">
        <v>44</v>
      </c>
      <c r="K112" s="134">
        <v>157</v>
      </c>
      <c r="L112" s="142">
        <f t="shared" si="7"/>
        <v>17.850622743316158</v>
      </c>
      <c r="M112" s="7" t="str">
        <f t="shared" si="8"/>
        <v>มาตรฐาน</v>
      </c>
      <c r="N112" s="134">
        <v>4</v>
      </c>
      <c r="O112" s="134"/>
      <c r="P112" s="143">
        <v>160</v>
      </c>
      <c r="Q112" s="143"/>
      <c r="R112" s="143">
        <v>7</v>
      </c>
      <c r="S112" s="143"/>
      <c r="T112" s="143">
        <v>13.81</v>
      </c>
    </row>
    <row r="113" spans="1:20">
      <c r="A113" s="157" t="s">
        <v>809</v>
      </c>
      <c r="B113" s="158">
        <v>25</v>
      </c>
      <c r="C113" s="160">
        <v>562087</v>
      </c>
      <c r="D113" s="159" t="s">
        <v>157</v>
      </c>
      <c r="E113" s="153" t="s">
        <v>261</v>
      </c>
      <c r="F113" s="156" t="s">
        <v>262</v>
      </c>
      <c r="G113" s="232">
        <v>9.9700000000000006</v>
      </c>
      <c r="H113" s="233"/>
      <c r="I113" s="134"/>
      <c r="J113" s="134">
        <v>28</v>
      </c>
      <c r="K113" s="134">
        <v>140</v>
      </c>
      <c r="L113" s="142">
        <f t="shared" si="7"/>
        <v>14.285714285714288</v>
      </c>
      <c r="M113" s="7" t="str">
        <f t="shared" si="8"/>
        <v>ต่ำกว่ามาตรฐาน</v>
      </c>
      <c r="N113" s="134">
        <v>10</v>
      </c>
      <c r="O113" s="134"/>
      <c r="P113" s="143">
        <v>129</v>
      </c>
      <c r="Q113" s="143"/>
      <c r="R113" s="143">
        <v>11</v>
      </c>
      <c r="S113" s="143"/>
      <c r="T113" s="143">
        <v>13.81</v>
      </c>
    </row>
    <row r="114" spans="1:20">
      <c r="A114" s="157" t="s">
        <v>809</v>
      </c>
      <c r="B114" s="158">
        <v>26</v>
      </c>
      <c r="C114" s="160">
        <v>562091</v>
      </c>
      <c r="D114" s="159" t="s">
        <v>157</v>
      </c>
      <c r="E114" s="153" t="s">
        <v>263</v>
      </c>
      <c r="F114" s="156" t="s">
        <v>264</v>
      </c>
      <c r="G114" s="232">
        <v>9.83</v>
      </c>
      <c r="H114" s="233"/>
      <c r="I114" s="134"/>
      <c r="J114" s="134">
        <v>53</v>
      </c>
      <c r="K114" s="134">
        <v>149</v>
      </c>
      <c r="L114" s="142">
        <f t="shared" si="7"/>
        <v>23.872798522589072</v>
      </c>
      <c r="M114" s="7" t="str">
        <f t="shared" si="8"/>
        <v>สูงกว่ามาตรฐาน</v>
      </c>
      <c r="N114" s="134">
        <v>0</v>
      </c>
      <c r="O114" s="134"/>
      <c r="P114" s="143">
        <v>135</v>
      </c>
      <c r="Q114" s="143"/>
      <c r="R114" s="143">
        <v>20</v>
      </c>
      <c r="S114" s="143"/>
      <c r="T114" s="143">
        <v>15.62</v>
      </c>
    </row>
    <row r="115" spans="1:20">
      <c r="A115" s="157" t="s">
        <v>809</v>
      </c>
      <c r="B115" s="158">
        <v>27</v>
      </c>
      <c r="C115" s="160">
        <v>562093</v>
      </c>
      <c r="D115" s="159" t="s">
        <v>157</v>
      </c>
      <c r="E115" s="153" t="s">
        <v>265</v>
      </c>
      <c r="F115" s="156" t="s">
        <v>266</v>
      </c>
      <c r="G115" s="232">
        <v>10.01</v>
      </c>
      <c r="H115" s="233"/>
      <c r="I115" s="134"/>
      <c r="J115" s="134">
        <v>35</v>
      </c>
      <c r="K115" s="134">
        <v>145</v>
      </c>
      <c r="L115" s="142">
        <f t="shared" si="7"/>
        <v>16.646848989298455</v>
      </c>
      <c r="M115" s="7" t="str">
        <f t="shared" si="8"/>
        <v>มาตรฐาน</v>
      </c>
      <c r="N115" s="134">
        <v>9</v>
      </c>
      <c r="O115" s="134"/>
      <c r="P115" s="143">
        <v>120</v>
      </c>
      <c r="Q115" s="143"/>
      <c r="R115" s="143">
        <v>18</v>
      </c>
      <c r="S115" s="143"/>
      <c r="T115" s="143">
        <v>14.09</v>
      </c>
    </row>
    <row r="116" spans="1:20">
      <c r="A116" s="157" t="s">
        <v>809</v>
      </c>
      <c r="B116" s="158">
        <v>28</v>
      </c>
      <c r="C116" s="159">
        <v>562097</v>
      </c>
      <c r="D116" s="159" t="s">
        <v>157</v>
      </c>
      <c r="E116" s="153" t="s">
        <v>208</v>
      </c>
      <c r="F116" s="151" t="s">
        <v>267</v>
      </c>
      <c r="G116" s="232">
        <v>10.39</v>
      </c>
      <c r="H116" s="233"/>
      <c r="I116" s="134"/>
      <c r="J116" s="134">
        <v>35</v>
      </c>
      <c r="K116" s="134">
        <v>145</v>
      </c>
      <c r="L116" s="142">
        <f t="shared" si="7"/>
        <v>16.646848989298455</v>
      </c>
      <c r="M116" s="7" t="str">
        <f t="shared" si="8"/>
        <v>มาตรฐาน</v>
      </c>
      <c r="N116" s="134">
        <v>-1</v>
      </c>
      <c r="O116" s="134"/>
      <c r="P116" s="143">
        <v>110</v>
      </c>
      <c r="Q116" s="143"/>
      <c r="R116" s="143">
        <v>24</v>
      </c>
      <c r="S116" s="143"/>
      <c r="T116" s="143">
        <v>12.54</v>
      </c>
    </row>
    <row r="117" spans="1:20">
      <c r="A117" s="157" t="s">
        <v>809</v>
      </c>
      <c r="B117" s="158">
        <v>29</v>
      </c>
      <c r="C117" s="160">
        <v>562098</v>
      </c>
      <c r="D117" s="159" t="s">
        <v>157</v>
      </c>
      <c r="E117" s="153" t="s">
        <v>268</v>
      </c>
      <c r="F117" s="156" t="s">
        <v>269</v>
      </c>
      <c r="G117" s="232">
        <v>10.78</v>
      </c>
      <c r="H117" s="233"/>
      <c r="I117" s="134"/>
      <c r="J117" s="134">
        <v>46</v>
      </c>
      <c r="K117" s="134">
        <v>155</v>
      </c>
      <c r="L117" s="142">
        <f t="shared" si="7"/>
        <v>19.146722164412068</v>
      </c>
      <c r="M117" s="7" t="str">
        <f t="shared" si="8"/>
        <v>มาตรฐาน</v>
      </c>
      <c r="N117" s="134">
        <v>2</v>
      </c>
      <c r="O117" s="134"/>
      <c r="P117" s="143">
        <v>140</v>
      </c>
      <c r="Q117" s="143"/>
      <c r="R117" s="143">
        <v>19</v>
      </c>
      <c r="S117" s="143"/>
      <c r="T117" s="143">
        <v>12.14</v>
      </c>
    </row>
    <row r="118" spans="1:20">
      <c r="A118" s="157" t="s">
        <v>809</v>
      </c>
      <c r="B118" s="158">
        <v>30</v>
      </c>
      <c r="C118" s="160">
        <v>562100</v>
      </c>
      <c r="D118" s="159" t="s">
        <v>157</v>
      </c>
      <c r="E118" s="153" t="s">
        <v>270</v>
      </c>
      <c r="F118" s="146" t="s">
        <v>271</v>
      </c>
      <c r="G118" s="239">
        <v>9.9</v>
      </c>
      <c r="H118" s="240"/>
      <c r="I118" s="142"/>
      <c r="J118" s="134">
        <v>51</v>
      </c>
      <c r="K118" s="134">
        <v>154</v>
      </c>
      <c r="L118" s="142">
        <f t="shared" si="7"/>
        <v>21.504469556417607</v>
      </c>
      <c r="M118" s="7" t="str">
        <f t="shared" si="8"/>
        <v>มาตรฐาน</v>
      </c>
      <c r="N118" s="134">
        <v>-2</v>
      </c>
      <c r="O118" s="134"/>
      <c r="P118" s="143">
        <v>150</v>
      </c>
      <c r="Q118" s="143"/>
      <c r="R118" s="143">
        <v>22</v>
      </c>
      <c r="S118" s="143"/>
      <c r="T118" s="143">
        <v>12.54</v>
      </c>
    </row>
    <row r="119" spans="1:20">
      <c r="A119" s="157" t="s">
        <v>809</v>
      </c>
      <c r="B119" s="158">
        <v>31</v>
      </c>
      <c r="C119" s="160">
        <v>562101</v>
      </c>
      <c r="D119" s="159" t="s">
        <v>157</v>
      </c>
      <c r="E119" s="153" t="s">
        <v>272</v>
      </c>
      <c r="F119" s="156" t="s">
        <v>273</v>
      </c>
      <c r="G119" s="232">
        <v>9.07</v>
      </c>
      <c r="H119" s="233"/>
      <c r="I119" s="134"/>
      <c r="J119" s="134">
        <v>33</v>
      </c>
      <c r="K119" s="134">
        <v>154</v>
      </c>
      <c r="L119" s="142">
        <f t="shared" si="7"/>
        <v>13.914656771799629</v>
      </c>
      <c r="M119" s="7" t="str">
        <f t="shared" si="8"/>
        <v>ต่ำกว่ามาตรฐาน</v>
      </c>
      <c r="N119" s="134">
        <v>5</v>
      </c>
      <c r="O119" s="134"/>
      <c r="P119" s="143">
        <v>179</v>
      </c>
      <c r="Q119" s="143"/>
      <c r="R119" s="143">
        <v>17</v>
      </c>
      <c r="S119" s="143"/>
      <c r="T119" s="143">
        <v>12.19</v>
      </c>
    </row>
    <row r="120" spans="1:20">
      <c r="A120" s="157" t="s">
        <v>809</v>
      </c>
      <c r="B120" s="158">
        <v>32</v>
      </c>
      <c r="C120" s="160">
        <v>562106</v>
      </c>
      <c r="D120" s="159" t="s">
        <v>157</v>
      </c>
      <c r="E120" s="153" t="s">
        <v>274</v>
      </c>
      <c r="F120" s="156" t="s">
        <v>218</v>
      </c>
      <c r="G120" s="239">
        <v>10.6</v>
      </c>
      <c r="H120" s="240"/>
      <c r="I120" s="142"/>
      <c r="J120" s="134">
        <v>31</v>
      </c>
      <c r="K120" s="134">
        <v>137</v>
      </c>
      <c r="L120" s="142">
        <f t="shared" si="7"/>
        <v>16.516596515530928</v>
      </c>
      <c r="M120" s="7" t="str">
        <f t="shared" si="8"/>
        <v>มาตรฐาน</v>
      </c>
      <c r="N120" s="134">
        <v>6</v>
      </c>
      <c r="O120" s="134"/>
      <c r="P120" s="143">
        <v>95</v>
      </c>
      <c r="Q120" s="143"/>
      <c r="R120" s="143">
        <v>8</v>
      </c>
      <c r="S120" s="143"/>
      <c r="T120" s="143">
        <v>15.43</v>
      </c>
    </row>
    <row r="121" spans="1:20">
      <c r="A121" s="157" t="s">
        <v>809</v>
      </c>
      <c r="B121" s="158">
        <v>33</v>
      </c>
      <c r="C121" s="160">
        <v>562107</v>
      </c>
      <c r="D121" s="159" t="s">
        <v>157</v>
      </c>
      <c r="E121" s="153" t="s">
        <v>275</v>
      </c>
      <c r="F121" s="156" t="s">
        <v>276</v>
      </c>
      <c r="G121" s="239">
        <v>10.6</v>
      </c>
      <c r="H121" s="240"/>
      <c r="I121" s="142"/>
      <c r="J121" s="134">
        <v>58</v>
      </c>
      <c r="K121" s="134">
        <v>147</v>
      </c>
      <c r="L121" s="142">
        <f t="shared" si="7"/>
        <v>26.840668240085151</v>
      </c>
      <c r="M121" s="7" t="str">
        <f t="shared" si="8"/>
        <v>สูงกว่ามาตรฐาน</v>
      </c>
      <c r="N121" s="134">
        <v>5</v>
      </c>
      <c r="O121" s="134"/>
      <c r="P121" s="143">
        <v>115</v>
      </c>
      <c r="Q121" s="143"/>
      <c r="R121" s="143">
        <v>10</v>
      </c>
      <c r="S121" s="143"/>
      <c r="T121" s="143">
        <v>14.51</v>
      </c>
    </row>
    <row r="122" spans="1:20">
      <c r="A122" s="157" t="s">
        <v>809</v>
      </c>
      <c r="B122" s="158">
        <v>34</v>
      </c>
      <c r="C122" s="160">
        <v>562112</v>
      </c>
      <c r="D122" s="159" t="s">
        <v>157</v>
      </c>
      <c r="E122" s="153" t="s">
        <v>277</v>
      </c>
      <c r="F122" s="156" t="s">
        <v>278</v>
      </c>
      <c r="G122" s="232">
        <v>12.94</v>
      </c>
      <c r="H122" s="233"/>
      <c r="I122" s="134"/>
      <c r="J122" s="134">
        <v>50</v>
      </c>
      <c r="K122" s="134">
        <v>153</v>
      </c>
      <c r="L122" s="142">
        <f t="shared" si="7"/>
        <v>21.35930624973301</v>
      </c>
      <c r="M122" s="7" t="str">
        <f t="shared" si="8"/>
        <v>มาตรฐาน</v>
      </c>
      <c r="N122" s="134">
        <v>0</v>
      </c>
      <c r="O122" s="134"/>
      <c r="P122" s="143">
        <v>118</v>
      </c>
      <c r="Q122" s="143"/>
      <c r="R122" s="143">
        <v>11</v>
      </c>
      <c r="S122" s="143"/>
      <c r="T122" s="143">
        <v>14.8</v>
      </c>
    </row>
    <row r="123" spans="1:20">
      <c r="A123" s="157" t="s">
        <v>809</v>
      </c>
      <c r="B123" s="158">
        <v>35</v>
      </c>
      <c r="C123" s="160">
        <v>562115</v>
      </c>
      <c r="D123" s="159" t="s">
        <v>157</v>
      </c>
      <c r="E123" s="153" t="s">
        <v>279</v>
      </c>
      <c r="F123" s="156" t="s">
        <v>280</v>
      </c>
      <c r="G123" s="232">
        <v>9.35</v>
      </c>
      <c r="H123" s="233"/>
      <c r="I123" s="134"/>
      <c r="J123" s="134">
        <v>35</v>
      </c>
      <c r="K123" s="134">
        <v>147</v>
      </c>
      <c r="L123" s="142">
        <f t="shared" si="7"/>
        <v>16.196954972465178</v>
      </c>
      <c r="M123" s="7" t="str">
        <f t="shared" si="8"/>
        <v>ต่ำกว่ามาตรฐาน</v>
      </c>
      <c r="N123" s="134">
        <v>-4</v>
      </c>
      <c r="O123" s="134"/>
      <c r="P123" s="143">
        <v>142</v>
      </c>
      <c r="Q123" s="143"/>
      <c r="R123" s="143">
        <v>26</v>
      </c>
      <c r="S123" s="143"/>
      <c r="T123" s="143">
        <v>13.63</v>
      </c>
    </row>
    <row r="124" spans="1:20">
      <c r="A124" s="157" t="s">
        <v>809</v>
      </c>
      <c r="B124" s="158">
        <v>36</v>
      </c>
      <c r="C124" s="166">
        <v>562140</v>
      </c>
      <c r="D124" s="166" t="s">
        <v>157</v>
      </c>
      <c r="E124" s="167" t="s">
        <v>281</v>
      </c>
      <c r="F124" s="146" t="s">
        <v>282</v>
      </c>
      <c r="G124" s="239">
        <v>15</v>
      </c>
      <c r="H124" s="240"/>
      <c r="I124" s="142"/>
      <c r="J124" s="134">
        <v>32</v>
      </c>
      <c r="K124" s="134">
        <v>148</v>
      </c>
      <c r="L124" s="142">
        <f t="shared" si="7"/>
        <v>14.609203798392988</v>
      </c>
      <c r="M124" s="7" t="str">
        <f t="shared" si="8"/>
        <v>ต่ำกว่ามาตรฐาน</v>
      </c>
      <c r="N124" s="134">
        <v>-3</v>
      </c>
      <c r="O124" s="134"/>
      <c r="P124" s="143">
        <v>90</v>
      </c>
      <c r="Q124" s="143"/>
      <c r="R124" s="143">
        <v>1</v>
      </c>
      <c r="S124" s="143"/>
      <c r="T124" s="143">
        <v>13.63</v>
      </c>
    </row>
    <row r="125" spans="1:20">
      <c r="A125" s="157" t="s">
        <v>809</v>
      </c>
      <c r="B125" s="158">
        <v>37</v>
      </c>
      <c r="C125" s="160">
        <v>562142</v>
      </c>
      <c r="D125" s="159" t="s">
        <v>157</v>
      </c>
      <c r="E125" s="153" t="s">
        <v>283</v>
      </c>
      <c r="F125" s="156" t="s">
        <v>284</v>
      </c>
      <c r="G125" s="232">
        <v>9.3800000000000008</v>
      </c>
      <c r="H125" s="233"/>
      <c r="I125" s="134"/>
      <c r="J125" s="134">
        <v>26</v>
      </c>
      <c r="K125" s="134">
        <v>138</v>
      </c>
      <c r="L125" s="142">
        <f t="shared" si="7"/>
        <v>13.652593992858646</v>
      </c>
      <c r="M125" s="7" t="str">
        <f t="shared" si="8"/>
        <v>ต่ำกว่ามาตรฐาน</v>
      </c>
      <c r="N125" s="134">
        <v>-2</v>
      </c>
      <c r="O125" s="134"/>
      <c r="P125" s="143">
        <v>145</v>
      </c>
      <c r="Q125" s="143"/>
      <c r="R125" s="143">
        <v>1</v>
      </c>
      <c r="S125" s="143"/>
      <c r="T125" s="143">
        <v>13.73</v>
      </c>
    </row>
    <row r="126" spans="1:20">
      <c r="A126" s="157" t="s">
        <v>809</v>
      </c>
      <c r="B126" s="158">
        <v>38</v>
      </c>
      <c r="C126" s="160">
        <v>562144</v>
      </c>
      <c r="D126" s="159" t="s">
        <v>157</v>
      </c>
      <c r="E126" s="153" t="s">
        <v>285</v>
      </c>
      <c r="F126" s="156" t="s">
        <v>286</v>
      </c>
      <c r="G126" s="232">
        <v>14.72</v>
      </c>
      <c r="H126" s="233"/>
      <c r="I126" s="134"/>
      <c r="J126" s="134">
        <v>34</v>
      </c>
      <c r="K126" s="134">
        <v>144</v>
      </c>
      <c r="L126" s="142">
        <f t="shared" si="7"/>
        <v>16.396604938271604</v>
      </c>
      <c r="M126" s="7" t="str">
        <f t="shared" si="8"/>
        <v>มาตรฐาน</v>
      </c>
      <c r="N126" s="134">
        <v>3</v>
      </c>
      <c r="O126" s="134"/>
      <c r="P126" s="143">
        <v>119</v>
      </c>
      <c r="Q126" s="143"/>
      <c r="R126" s="143">
        <v>4</v>
      </c>
      <c r="S126" s="143"/>
      <c r="T126" s="143">
        <v>16.690000000000001</v>
      </c>
    </row>
    <row r="127" spans="1:20">
      <c r="A127" s="157" t="s">
        <v>809</v>
      </c>
      <c r="B127" s="158">
        <v>39</v>
      </c>
      <c r="C127" s="159">
        <v>562518</v>
      </c>
      <c r="D127" s="159" t="s">
        <v>157</v>
      </c>
      <c r="E127" s="153" t="s">
        <v>287</v>
      </c>
      <c r="F127" s="154" t="s">
        <v>217</v>
      </c>
      <c r="G127" s="232">
        <v>9.39</v>
      </c>
      <c r="H127" s="233"/>
      <c r="I127" s="134"/>
      <c r="J127" s="134">
        <v>34</v>
      </c>
      <c r="K127" s="134">
        <v>146</v>
      </c>
      <c r="L127" s="142">
        <f t="shared" si="7"/>
        <v>15.950459748545695</v>
      </c>
      <c r="M127" s="7" t="str">
        <f t="shared" si="8"/>
        <v>ต่ำกว่ามาตรฐาน</v>
      </c>
      <c r="N127" s="134">
        <v>7</v>
      </c>
      <c r="O127" s="134"/>
      <c r="P127" s="143">
        <v>160</v>
      </c>
      <c r="Q127" s="143"/>
      <c r="R127" s="143">
        <v>13</v>
      </c>
      <c r="S127" s="143"/>
      <c r="T127" s="143">
        <v>12.7</v>
      </c>
    </row>
    <row r="128" spans="1:20">
      <c r="A128" s="157" t="s">
        <v>809</v>
      </c>
      <c r="B128" s="158">
        <v>40</v>
      </c>
      <c r="C128" s="159">
        <v>562526</v>
      </c>
      <c r="D128" s="159" t="s">
        <v>157</v>
      </c>
      <c r="E128" s="155" t="s">
        <v>288</v>
      </c>
      <c r="F128" s="156" t="s">
        <v>289</v>
      </c>
      <c r="G128" s="232">
        <v>11.41</v>
      </c>
      <c r="H128" s="233"/>
      <c r="I128" s="134"/>
      <c r="J128" s="134">
        <v>46</v>
      </c>
      <c r="K128" s="134">
        <v>144</v>
      </c>
      <c r="L128" s="142">
        <f t="shared" si="7"/>
        <v>22.183641975308642</v>
      </c>
      <c r="M128" s="7" t="str">
        <f t="shared" si="8"/>
        <v>มาตรฐาน</v>
      </c>
      <c r="N128" s="134">
        <v>-7</v>
      </c>
      <c r="O128" s="134"/>
      <c r="P128" s="143">
        <v>100</v>
      </c>
      <c r="Q128" s="143"/>
      <c r="R128" s="143">
        <v>11</v>
      </c>
      <c r="S128" s="143"/>
      <c r="T128" s="143">
        <v>15.19</v>
      </c>
    </row>
    <row r="129" spans="1:20">
      <c r="A129" s="157" t="s">
        <v>810</v>
      </c>
      <c r="B129" s="158">
        <v>1</v>
      </c>
      <c r="C129" s="163">
        <v>562004</v>
      </c>
      <c r="D129" s="164" t="s">
        <v>156</v>
      </c>
      <c r="E129" s="165" t="s">
        <v>290</v>
      </c>
      <c r="F129" s="150" t="s">
        <v>291</v>
      </c>
      <c r="G129" s="232"/>
      <c r="H129" s="233"/>
      <c r="I129" s="134"/>
      <c r="J129" s="134">
        <v>27</v>
      </c>
      <c r="K129" s="134">
        <v>139</v>
      </c>
      <c r="L129" s="142">
        <f>J129/(K129/100)^2</f>
        <v>13.974431965219194</v>
      </c>
      <c r="M129" s="142" t="str">
        <f t="shared" ref="M129:M148" si="9">IF(L129&gt;22.74,"สูงกว่ามาตรฐาน",IF(L129&gt;15.67,"มาตรฐาน","ต่ำกว่ามาตรฐาน"))</f>
        <v>ต่ำกว่ามาตรฐาน</v>
      </c>
      <c r="N129" s="134">
        <v>5</v>
      </c>
      <c r="O129" s="134"/>
      <c r="P129" s="143"/>
      <c r="Q129" s="143"/>
      <c r="R129" s="143">
        <v>21</v>
      </c>
      <c r="S129" s="143"/>
      <c r="T129" s="143">
        <v>12.5</v>
      </c>
    </row>
    <row r="130" spans="1:20">
      <c r="A130" s="157" t="s">
        <v>810</v>
      </c>
      <c r="B130" s="158">
        <v>2</v>
      </c>
      <c r="C130" s="163">
        <v>562005</v>
      </c>
      <c r="D130" s="164" t="s">
        <v>156</v>
      </c>
      <c r="E130" s="165" t="s">
        <v>292</v>
      </c>
      <c r="F130" s="150" t="s">
        <v>293</v>
      </c>
      <c r="G130" s="232"/>
      <c r="H130" s="233"/>
      <c r="I130" s="134"/>
      <c r="J130" s="134">
        <v>31</v>
      </c>
      <c r="K130" s="134">
        <v>136</v>
      </c>
      <c r="L130" s="142">
        <f t="shared" ref="L130:L167" si="10">J130/(K130/100)^2</f>
        <v>16.760380622837367</v>
      </c>
      <c r="M130" s="142" t="str">
        <f t="shared" si="9"/>
        <v>มาตรฐาน</v>
      </c>
      <c r="N130" s="134">
        <v>-12</v>
      </c>
      <c r="O130" s="134"/>
      <c r="P130" s="143"/>
      <c r="Q130" s="143"/>
      <c r="R130" s="143">
        <v>18</v>
      </c>
      <c r="S130" s="143"/>
      <c r="T130" s="143">
        <v>14.5</v>
      </c>
    </row>
    <row r="131" spans="1:20">
      <c r="A131" s="157" t="s">
        <v>810</v>
      </c>
      <c r="B131" s="158">
        <v>3</v>
      </c>
      <c r="C131" s="168">
        <v>562006</v>
      </c>
      <c r="D131" s="169" t="s">
        <v>156</v>
      </c>
      <c r="E131" s="170" t="s">
        <v>294</v>
      </c>
      <c r="F131" s="156" t="s">
        <v>295</v>
      </c>
      <c r="G131" s="232"/>
      <c r="H131" s="233"/>
      <c r="I131" s="134"/>
      <c r="J131" s="134">
        <v>54</v>
      </c>
      <c r="K131" s="134">
        <v>144</v>
      </c>
      <c r="L131" s="142">
        <f t="shared" si="10"/>
        <v>26.041666666666668</v>
      </c>
      <c r="M131" s="142" t="str">
        <f t="shared" si="9"/>
        <v>สูงกว่ามาตรฐาน</v>
      </c>
      <c r="N131" s="134">
        <v>-9</v>
      </c>
      <c r="O131" s="134"/>
      <c r="P131" s="143"/>
      <c r="Q131" s="143"/>
      <c r="R131" s="143">
        <v>3</v>
      </c>
      <c r="S131" s="143"/>
      <c r="T131" s="143">
        <v>13.59</v>
      </c>
    </row>
    <row r="132" spans="1:20">
      <c r="A132" s="157" t="s">
        <v>810</v>
      </c>
      <c r="B132" s="158">
        <v>4</v>
      </c>
      <c r="C132" s="168">
        <v>562009</v>
      </c>
      <c r="D132" s="169" t="s">
        <v>156</v>
      </c>
      <c r="E132" s="170" t="s">
        <v>296</v>
      </c>
      <c r="F132" s="156" t="s">
        <v>297</v>
      </c>
      <c r="G132" s="232"/>
      <c r="H132" s="233"/>
      <c r="I132" s="134"/>
      <c r="J132" s="134">
        <v>53</v>
      </c>
      <c r="K132" s="134">
        <v>148</v>
      </c>
      <c r="L132" s="142">
        <f t="shared" si="10"/>
        <v>24.196493791088386</v>
      </c>
      <c r="M132" s="142" t="str">
        <f t="shared" si="9"/>
        <v>สูงกว่ามาตรฐาน</v>
      </c>
      <c r="N132" s="134">
        <v>-13</v>
      </c>
      <c r="O132" s="134"/>
      <c r="P132" s="143"/>
      <c r="Q132" s="143"/>
      <c r="R132" s="143">
        <v>11</v>
      </c>
      <c r="S132" s="143"/>
      <c r="T132" s="143">
        <v>15.76</v>
      </c>
    </row>
    <row r="133" spans="1:20">
      <c r="A133" s="157" t="s">
        <v>810</v>
      </c>
      <c r="B133" s="158">
        <v>5</v>
      </c>
      <c r="C133" s="163">
        <v>562015</v>
      </c>
      <c r="D133" s="164" t="s">
        <v>156</v>
      </c>
      <c r="E133" s="165" t="s">
        <v>298</v>
      </c>
      <c r="F133" s="150" t="s">
        <v>299</v>
      </c>
      <c r="G133" s="232"/>
      <c r="H133" s="233"/>
      <c r="I133" s="134"/>
      <c r="J133" s="134">
        <v>33</v>
      </c>
      <c r="K133" s="134">
        <v>151</v>
      </c>
      <c r="L133" s="142">
        <f t="shared" si="10"/>
        <v>14.473049427656681</v>
      </c>
      <c r="M133" s="142" t="str">
        <f t="shared" si="9"/>
        <v>ต่ำกว่ามาตรฐาน</v>
      </c>
      <c r="N133" s="134">
        <v>-8</v>
      </c>
      <c r="O133" s="134"/>
      <c r="P133" s="143"/>
      <c r="Q133" s="143"/>
      <c r="R133" s="143">
        <v>14</v>
      </c>
      <c r="S133" s="143"/>
      <c r="T133" s="143">
        <v>15.76</v>
      </c>
    </row>
    <row r="134" spans="1:20">
      <c r="A134" s="157" t="s">
        <v>810</v>
      </c>
      <c r="B134" s="158">
        <v>6</v>
      </c>
      <c r="C134" s="163">
        <v>562019</v>
      </c>
      <c r="D134" s="164" t="s">
        <v>156</v>
      </c>
      <c r="E134" s="165" t="s">
        <v>300</v>
      </c>
      <c r="F134" s="150" t="s">
        <v>301</v>
      </c>
      <c r="G134" s="232"/>
      <c r="H134" s="233"/>
      <c r="I134" s="134"/>
      <c r="J134" s="134">
        <v>54</v>
      </c>
      <c r="K134" s="134">
        <v>153</v>
      </c>
      <c r="L134" s="142">
        <f t="shared" si="10"/>
        <v>23.068050749711649</v>
      </c>
      <c r="M134" s="142" t="str">
        <f t="shared" si="9"/>
        <v>สูงกว่ามาตรฐาน</v>
      </c>
      <c r="N134" s="134">
        <v>-1</v>
      </c>
      <c r="O134" s="134"/>
      <c r="P134" s="143"/>
      <c r="Q134" s="143"/>
      <c r="R134" s="143">
        <v>15</v>
      </c>
      <c r="S134" s="143"/>
      <c r="T134" s="143">
        <v>12.26</v>
      </c>
    </row>
    <row r="135" spans="1:20">
      <c r="A135" s="157" t="s">
        <v>810</v>
      </c>
      <c r="B135" s="158">
        <v>7</v>
      </c>
      <c r="C135" s="163">
        <v>562035</v>
      </c>
      <c r="D135" s="164" t="s">
        <v>156</v>
      </c>
      <c r="E135" s="165" t="s">
        <v>302</v>
      </c>
      <c r="F135" s="150" t="s">
        <v>303</v>
      </c>
      <c r="G135" s="232"/>
      <c r="H135" s="233"/>
      <c r="I135" s="134"/>
      <c r="J135" s="134">
        <v>78</v>
      </c>
      <c r="K135" s="134">
        <v>148</v>
      </c>
      <c r="L135" s="142">
        <f t="shared" si="10"/>
        <v>35.609934258582911</v>
      </c>
      <c r="M135" s="142" t="str">
        <f t="shared" si="9"/>
        <v>สูงกว่ามาตรฐาน</v>
      </c>
      <c r="N135" s="134">
        <v>-13</v>
      </c>
      <c r="O135" s="134"/>
      <c r="P135" s="143"/>
      <c r="Q135" s="143"/>
      <c r="R135" s="143">
        <v>5</v>
      </c>
      <c r="S135" s="143"/>
      <c r="T135" s="143">
        <v>14.2</v>
      </c>
    </row>
    <row r="136" spans="1:20">
      <c r="A136" s="157" t="s">
        <v>810</v>
      </c>
      <c r="B136" s="158">
        <v>8</v>
      </c>
      <c r="C136" s="171">
        <v>562037</v>
      </c>
      <c r="D136" s="164" t="s">
        <v>156</v>
      </c>
      <c r="E136" s="165" t="s">
        <v>304</v>
      </c>
      <c r="F136" s="150" t="s">
        <v>305</v>
      </c>
      <c r="G136" s="232"/>
      <c r="H136" s="233"/>
      <c r="I136" s="134"/>
      <c r="J136" s="134">
        <v>29</v>
      </c>
      <c r="K136" s="134">
        <v>139</v>
      </c>
      <c r="L136" s="142">
        <f t="shared" si="10"/>
        <v>15.009575073753949</v>
      </c>
      <c r="M136" s="142" t="str">
        <f t="shared" si="9"/>
        <v>ต่ำกว่ามาตรฐาน</v>
      </c>
      <c r="N136" s="134">
        <v>-1</v>
      </c>
      <c r="O136" s="134"/>
      <c r="P136" s="143"/>
      <c r="Q136" s="143"/>
      <c r="R136" s="143">
        <v>7</v>
      </c>
      <c r="S136" s="143"/>
      <c r="T136" s="143">
        <v>13.9</v>
      </c>
    </row>
    <row r="137" spans="1:20">
      <c r="A137" s="157" t="s">
        <v>810</v>
      </c>
      <c r="B137" s="158">
        <v>9</v>
      </c>
      <c r="C137" s="163">
        <v>562045</v>
      </c>
      <c r="D137" s="164" t="s">
        <v>156</v>
      </c>
      <c r="E137" s="165" t="s">
        <v>306</v>
      </c>
      <c r="F137" s="150" t="s">
        <v>307</v>
      </c>
      <c r="G137" s="232"/>
      <c r="H137" s="233"/>
      <c r="I137" s="134"/>
      <c r="J137" s="134">
        <v>34</v>
      </c>
      <c r="K137" s="134">
        <v>149</v>
      </c>
      <c r="L137" s="142">
        <f t="shared" si="10"/>
        <v>15.314625467321292</v>
      </c>
      <c r="M137" s="142" t="str">
        <f t="shared" si="9"/>
        <v>ต่ำกว่ามาตรฐาน</v>
      </c>
      <c r="N137" s="134">
        <v>-3</v>
      </c>
      <c r="O137" s="134"/>
      <c r="P137" s="143"/>
      <c r="Q137" s="143"/>
      <c r="R137" s="143">
        <v>18</v>
      </c>
      <c r="S137" s="143"/>
      <c r="T137" s="143"/>
    </row>
    <row r="138" spans="1:20">
      <c r="A138" s="157" t="s">
        <v>810</v>
      </c>
      <c r="B138" s="158">
        <v>10</v>
      </c>
      <c r="C138" s="163">
        <v>562052</v>
      </c>
      <c r="D138" s="164" t="s">
        <v>156</v>
      </c>
      <c r="E138" s="165" t="s">
        <v>310</v>
      </c>
      <c r="F138" s="150" t="s">
        <v>311</v>
      </c>
      <c r="G138" s="232"/>
      <c r="H138" s="233"/>
      <c r="I138" s="134"/>
      <c r="J138" s="134">
        <v>39</v>
      </c>
      <c r="K138" s="134">
        <v>140</v>
      </c>
      <c r="L138" s="142">
        <f t="shared" si="10"/>
        <v>19.897959183673471</v>
      </c>
      <c r="M138" s="142" t="str">
        <f t="shared" si="9"/>
        <v>มาตรฐาน</v>
      </c>
      <c r="N138" s="134">
        <v>-6</v>
      </c>
      <c r="O138" s="134"/>
      <c r="P138" s="143"/>
      <c r="Q138" s="143"/>
      <c r="R138" s="143">
        <v>13</v>
      </c>
      <c r="S138" s="143"/>
      <c r="T138" s="143">
        <v>15.56</v>
      </c>
    </row>
    <row r="139" spans="1:20">
      <c r="A139" s="157" t="s">
        <v>810</v>
      </c>
      <c r="B139" s="158">
        <v>11</v>
      </c>
      <c r="C139" s="168">
        <v>562055</v>
      </c>
      <c r="D139" s="169" t="s">
        <v>156</v>
      </c>
      <c r="E139" s="170" t="s">
        <v>312</v>
      </c>
      <c r="F139" s="156" t="s">
        <v>313</v>
      </c>
      <c r="G139" s="232"/>
      <c r="H139" s="233"/>
      <c r="I139" s="134"/>
      <c r="J139" s="134">
        <v>49</v>
      </c>
      <c r="K139" s="134">
        <v>159</v>
      </c>
      <c r="L139" s="142">
        <f t="shared" si="10"/>
        <v>19.382144693643447</v>
      </c>
      <c r="M139" s="142" t="str">
        <f t="shared" si="9"/>
        <v>มาตรฐาน</v>
      </c>
      <c r="N139" s="134">
        <v>-1</v>
      </c>
      <c r="O139" s="134"/>
      <c r="P139" s="143"/>
      <c r="Q139" s="143"/>
      <c r="R139" s="143">
        <v>17</v>
      </c>
      <c r="S139" s="143"/>
      <c r="T139" s="143">
        <v>13.14</v>
      </c>
    </row>
    <row r="140" spans="1:20">
      <c r="A140" s="157" t="s">
        <v>810</v>
      </c>
      <c r="B140" s="158">
        <v>12</v>
      </c>
      <c r="C140" s="163">
        <v>562064</v>
      </c>
      <c r="D140" s="164" t="s">
        <v>156</v>
      </c>
      <c r="E140" s="165" t="s">
        <v>314</v>
      </c>
      <c r="F140" s="150" t="s">
        <v>195</v>
      </c>
      <c r="G140" s="232"/>
      <c r="H140" s="233"/>
      <c r="I140" s="134"/>
      <c r="J140" s="134">
        <v>67</v>
      </c>
      <c r="K140" s="134">
        <v>159</v>
      </c>
      <c r="L140" s="142">
        <f t="shared" si="10"/>
        <v>26.502116213757365</v>
      </c>
      <c r="M140" s="142" t="str">
        <f t="shared" si="9"/>
        <v>สูงกว่ามาตรฐาน</v>
      </c>
      <c r="N140" s="134">
        <v>-4</v>
      </c>
      <c r="O140" s="134"/>
      <c r="P140" s="143"/>
      <c r="Q140" s="143"/>
      <c r="R140" s="143">
        <v>5</v>
      </c>
      <c r="S140" s="143"/>
      <c r="T140" s="143">
        <v>15</v>
      </c>
    </row>
    <row r="141" spans="1:20">
      <c r="A141" s="157" t="s">
        <v>810</v>
      </c>
      <c r="B141" s="158">
        <v>13</v>
      </c>
      <c r="C141" s="163">
        <v>562066</v>
      </c>
      <c r="D141" s="164" t="s">
        <v>156</v>
      </c>
      <c r="E141" s="165" t="s">
        <v>315</v>
      </c>
      <c r="F141" s="150" t="s">
        <v>316</v>
      </c>
      <c r="G141" s="232"/>
      <c r="H141" s="233"/>
      <c r="I141" s="134"/>
      <c r="J141" s="134">
        <v>51</v>
      </c>
      <c r="K141" s="134">
        <v>161</v>
      </c>
      <c r="L141" s="142">
        <f t="shared" si="10"/>
        <v>19.675166853130666</v>
      </c>
      <c r="M141" s="142" t="str">
        <f t="shared" si="9"/>
        <v>มาตรฐาน</v>
      </c>
      <c r="N141" s="134">
        <v>-8</v>
      </c>
      <c r="O141" s="134"/>
      <c r="P141" s="143"/>
      <c r="Q141" s="143"/>
      <c r="R141" s="143">
        <v>23</v>
      </c>
      <c r="S141" s="143"/>
      <c r="T141" s="143">
        <v>11.2</v>
      </c>
    </row>
    <row r="142" spans="1:20">
      <c r="A142" s="157" t="s">
        <v>810</v>
      </c>
      <c r="B142" s="158">
        <v>14</v>
      </c>
      <c r="C142" s="163">
        <v>562071</v>
      </c>
      <c r="D142" s="164" t="s">
        <v>156</v>
      </c>
      <c r="E142" s="165" t="s">
        <v>317</v>
      </c>
      <c r="F142" s="150" t="s">
        <v>318</v>
      </c>
      <c r="G142" s="232"/>
      <c r="H142" s="233"/>
      <c r="I142" s="134"/>
      <c r="J142" s="134">
        <v>39</v>
      </c>
      <c r="K142" s="134">
        <v>148</v>
      </c>
      <c r="L142" s="142">
        <f t="shared" si="10"/>
        <v>17.804967129291455</v>
      </c>
      <c r="M142" s="142" t="str">
        <f t="shared" si="9"/>
        <v>มาตรฐาน</v>
      </c>
      <c r="N142" s="134">
        <v>7</v>
      </c>
      <c r="O142" s="134"/>
      <c r="P142" s="143"/>
      <c r="Q142" s="143"/>
      <c r="R142" s="143">
        <v>20</v>
      </c>
      <c r="S142" s="143"/>
      <c r="T142" s="143">
        <v>12.08</v>
      </c>
    </row>
    <row r="143" spans="1:20">
      <c r="A143" s="157" t="s">
        <v>810</v>
      </c>
      <c r="B143" s="158">
        <v>15</v>
      </c>
      <c r="C143" s="163">
        <v>562503</v>
      </c>
      <c r="D143" s="164" t="s">
        <v>156</v>
      </c>
      <c r="E143" s="165" t="s">
        <v>319</v>
      </c>
      <c r="F143" s="150" t="s">
        <v>320</v>
      </c>
      <c r="G143" s="232"/>
      <c r="H143" s="233"/>
      <c r="I143" s="134"/>
      <c r="J143" s="134">
        <v>56</v>
      </c>
      <c r="K143" s="134">
        <v>142</v>
      </c>
      <c r="L143" s="142">
        <f t="shared" si="10"/>
        <v>27.772267407260465</v>
      </c>
      <c r="M143" s="142" t="str">
        <f t="shared" si="9"/>
        <v>สูงกว่ามาตรฐาน</v>
      </c>
      <c r="N143" s="134">
        <v>-1</v>
      </c>
      <c r="O143" s="134"/>
      <c r="P143" s="143"/>
      <c r="Q143" s="143"/>
      <c r="R143" s="143">
        <v>15</v>
      </c>
      <c r="S143" s="143"/>
      <c r="T143" s="143">
        <v>12.72</v>
      </c>
    </row>
    <row r="144" spans="1:20">
      <c r="A144" s="157" t="s">
        <v>810</v>
      </c>
      <c r="B144" s="158">
        <v>16</v>
      </c>
      <c r="C144" s="172">
        <v>562505</v>
      </c>
      <c r="D144" s="173" t="s">
        <v>156</v>
      </c>
      <c r="E144" s="174" t="s">
        <v>321</v>
      </c>
      <c r="F144" s="151" t="s">
        <v>221</v>
      </c>
      <c r="G144" s="232"/>
      <c r="H144" s="233"/>
      <c r="I144" s="134"/>
      <c r="J144" s="134">
        <v>70</v>
      </c>
      <c r="K144" s="134">
        <v>147</v>
      </c>
      <c r="L144" s="142">
        <f t="shared" si="10"/>
        <v>32.393909944930357</v>
      </c>
      <c r="M144" s="142" t="str">
        <f t="shared" si="9"/>
        <v>สูงกว่ามาตรฐาน</v>
      </c>
      <c r="N144" s="134">
        <v>0</v>
      </c>
      <c r="O144" s="134"/>
      <c r="P144" s="143"/>
      <c r="Q144" s="143"/>
      <c r="R144" s="143">
        <v>11</v>
      </c>
      <c r="S144" s="143"/>
      <c r="T144" s="143">
        <v>14.13</v>
      </c>
    </row>
    <row r="145" spans="1:20">
      <c r="A145" s="157" t="s">
        <v>810</v>
      </c>
      <c r="B145" s="158">
        <v>17</v>
      </c>
      <c r="C145" s="160">
        <v>562510</v>
      </c>
      <c r="D145" s="175" t="s">
        <v>156</v>
      </c>
      <c r="E145" s="161" t="s">
        <v>322</v>
      </c>
      <c r="F145" s="141" t="s">
        <v>323</v>
      </c>
      <c r="G145" s="232"/>
      <c r="H145" s="233"/>
      <c r="I145" s="134"/>
      <c r="J145" s="134">
        <v>59</v>
      </c>
      <c r="K145" s="134">
        <v>156</v>
      </c>
      <c r="L145" s="142">
        <f t="shared" si="10"/>
        <v>24.243918474687703</v>
      </c>
      <c r="M145" s="142" t="str">
        <f t="shared" si="9"/>
        <v>สูงกว่ามาตรฐาน</v>
      </c>
      <c r="N145" s="134">
        <v>6</v>
      </c>
      <c r="O145" s="134"/>
      <c r="P145" s="143"/>
      <c r="Q145" s="143"/>
      <c r="R145" s="143">
        <v>6</v>
      </c>
      <c r="S145" s="143"/>
      <c r="T145" s="143">
        <v>13.65</v>
      </c>
    </row>
    <row r="146" spans="1:20">
      <c r="A146" s="157" t="s">
        <v>810</v>
      </c>
      <c r="B146" s="158">
        <v>18</v>
      </c>
      <c r="C146" s="160">
        <v>562521</v>
      </c>
      <c r="D146" s="160" t="s">
        <v>156</v>
      </c>
      <c r="E146" s="165" t="s">
        <v>324</v>
      </c>
      <c r="F146" s="150" t="s">
        <v>325</v>
      </c>
      <c r="G146" s="232"/>
      <c r="H146" s="233"/>
      <c r="I146" s="134"/>
      <c r="J146" s="134">
        <v>49</v>
      </c>
      <c r="K146" s="134">
        <v>149</v>
      </c>
      <c r="L146" s="142">
        <f t="shared" si="10"/>
        <v>22.071077879374805</v>
      </c>
      <c r="M146" s="142" t="str">
        <f t="shared" si="9"/>
        <v>มาตรฐาน</v>
      </c>
      <c r="N146" s="134">
        <v>-3</v>
      </c>
      <c r="O146" s="134"/>
      <c r="P146" s="143"/>
      <c r="Q146" s="143"/>
      <c r="R146" s="143">
        <v>14</v>
      </c>
      <c r="S146" s="143"/>
      <c r="T146" s="143">
        <v>13.75</v>
      </c>
    </row>
    <row r="147" spans="1:20">
      <c r="A147" s="157" t="s">
        <v>810</v>
      </c>
      <c r="B147" s="158">
        <v>19</v>
      </c>
      <c r="C147" s="159">
        <v>562527</v>
      </c>
      <c r="D147" s="166" t="s">
        <v>156</v>
      </c>
      <c r="E147" s="167" t="s">
        <v>326</v>
      </c>
      <c r="F147" s="146" t="s">
        <v>327</v>
      </c>
      <c r="G147" s="232"/>
      <c r="H147" s="233"/>
      <c r="I147" s="134"/>
      <c r="J147" s="134">
        <v>27</v>
      </c>
      <c r="K147" s="134">
        <v>134</v>
      </c>
      <c r="L147" s="142">
        <f t="shared" si="10"/>
        <v>15.036756515927822</v>
      </c>
      <c r="M147" s="142" t="str">
        <f t="shared" si="9"/>
        <v>ต่ำกว่ามาตรฐาน</v>
      </c>
      <c r="N147" s="134">
        <v>-7</v>
      </c>
      <c r="O147" s="134"/>
      <c r="P147" s="143"/>
      <c r="Q147" s="143"/>
      <c r="R147" s="143">
        <v>17</v>
      </c>
      <c r="S147" s="143"/>
      <c r="T147" s="143">
        <v>13.64</v>
      </c>
    </row>
    <row r="148" spans="1:20">
      <c r="A148" s="157" t="s">
        <v>810</v>
      </c>
      <c r="B148" s="158">
        <v>20</v>
      </c>
      <c r="C148" s="163">
        <v>562528</v>
      </c>
      <c r="D148" s="160" t="s">
        <v>156</v>
      </c>
      <c r="E148" s="165" t="s">
        <v>328</v>
      </c>
      <c r="F148" s="150" t="s">
        <v>329</v>
      </c>
      <c r="G148" s="232"/>
      <c r="H148" s="233"/>
      <c r="I148" s="134"/>
      <c r="J148" s="134">
        <v>43</v>
      </c>
      <c r="K148" s="134">
        <v>149</v>
      </c>
      <c r="L148" s="142">
        <f t="shared" si="10"/>
        <v>19.368496914553401</v>
      </c>
      <c r="M148" s="142" t="str">
        <f t="shared" si="9"/>
        <v>มาตรฐาน</v>
      </c>
      <c r="N148" s="134">
        <v>-13</v>
      </c>
      <c r="O148" s="134"/>
      <c r="P148" s="143"/>
      <c r="Q148" s="143"/>
      <c r="R148" s="143"/>
      <c r="S148" s="143"/>
      <c r="T148" s="143">
        <v>12.04</v>
      </c>
    </row>
    <row r="149" spans="1:20">
      <c r="A149" s="157" t="s">
        <v>810</v>
      </c>
      <c r="B149" s="158">
        <v>21</v>
      </c>
      <c r="C149" s="168">
        <v>562076</v>
      </c>
      <c r="D149" s="166" t="s">
        <v>157</v>
      </c>
      <c r="E149" s="170" t="s">
        <v>330</v>
      </c>
      <c r="F149" s="156" t="s">
        <v>331</v>
      </c>
      <c r="G149" s="232"/>
      <c r="H149" s="233"/>
      <c r="I149" s="134"/>
      <c r="J149" s="134">
        <v>30</v>
      </c>
      <c r="K149" s="134">
        <v>143</v>
      </c>
      <c r="L149" s="142">
        <f t="shared" si="10"/>
        <v>14.670644041273414</v>
      </c>
      <c r="M149" s="7" t="str">
        <f t="shared" ref="M149:M167" si="11">IF(L149&gt;22.3,"สูงกว่ามาตรฐาน",IF(L149&gt;16.23,"มาตรฐาน","ต่ำกว่ามาตรฐาน"))</f>
        <v>ต่ำกว่ามาตรฐาน</v>
      </c>
      <c r="N149" s="134">
        <v>11</v>
      </c>
      <c r="O149" s="134"/>
      <c r="P149" s="143"/>
      <c r="Q149" s="143"/>
      <c r="R149" s="143">
        <v>16</v>
      </c>
      <c r="S149" s="143"/>
      <c r="T149" s="143">
        <v>14</v>
      </c>
    </row>
    <row r="150" spans="1:20">
      <c r="A150" s="157" t="s">
        <v>810</v>
      </c>
      <c r="B150" s="158">
        <v>22</v>
      </c>
      <c r="C150" s="163">
        <v>562078</v>
      </c>
      <c r="D150" s="160" t="s">
        <v>157</v>
      </c>
      <c r="E150" s="165" t="s">
        <v>332</v>
      </c>
      <c r="F150" s="150" t="s">
        <v>333</v>
      </c>
      <c r="G150" s="232"/>
      <c r="H150" s="233"/>
      <c r="I150" s="134"/>
      <c r="J150" s="134">
        <v>35</v>
      </c>
      <c r="K150" s="134">
        <v>137</v>
      </c>
      <c r="L150" s="142">
        <f t="shared" si="10"/>
        <v>18.647770259470402</v>
      </c>
      <c r="M150" s="7" t="str">
        <f t="shared" si="11"/>
        <v>มาตรฐาน</v>
      </c>
      <c r="N150" s="134">
        <v>5</v>
      </c>
      <c r="O150" s="134"/>
      <c r="P150" s="143"/>
      <c r="Q150" s="143"/>
      <c r="R150" s="143">
        <v>11</v>
      </c>
      <c r="S150" s="143"/>
      <c r="T150" s="143">
        <v>13.78</v>
      </c>
    </row>
    <row r="151" spans="1:20">
      <c r="A151" s="157" t="s">
        <v>810</v>
      </c>
      <c r="B151" s="158">
        <v>23</v>
      </c>
      <c r="C151" s="163">
        <v>562080</v>
      </c>
      <c r="D151" s="160" t="s">
        <v>157</v>
      </c>
      <c r="E151" s="165" t="s">
        <v>334</v>
      </c>
      <c r="F151" s="150" t="s">
        <v>335</v>
      </c>
      <c r="G151" s="232"/>
      <c r="H151" s="233"/>
      <c r="I151" s="134"/>
      <c r="J151" s="134">
        <v>43</v>
      </c>
      <c r="K151" s="134">
        <v>160</v>
      </c>
      <c r="L151" s="142">
        <f t="shared" si="10"/>
        <v>16.796874999999996</v>
      </c>
      <c r="M151" s="7" t="str">
        <f t="shared" si="11"/>
        <v>มาตรฐาน</v>
      </c>
      <c r="N151" s="134">
        <v>15</v>
      </c>
      <c r="O151" s="134"/>
      <c r="P151" s="143"/>
      <c r="Q151" s="143"/>
      <c r="R151" s="143">
        <v>16</v>
      </c>
      <c r="S151" s="143"/>
      <c r="T151" s="143">
        <v>13.07</v>
      </c>
    </row>
    <row r="152" spans="1:20">
      <c r="A152" s="157" t="s">
        <v>810</v>
      </c>
      <c r="B152" s="158">
        <v>24</v>
      </c>
      <c r="C152" s="163">
        <v>562082</v>
      </c>
      <c r="D152" s="160" t="s">
        <v>157</v>
      </c>
      <c r="E152" s="165" t="s">
        <v>336</v>
      </c>
      <c r="F152" s="150" t="s">
        <v>260</v>
      </c>
      <c r="G152" s="232"/>
      <c r="H152" s="233"/>
      <c r="I152" s="134"/>
      <c r="J152" s="134">
        <v>41</v>
      </c>
      <c r="K152" s="134">
        <v>154</v>
      </c>
      <c r="L152" s="142">
        <f t="shared" si="10"/>
        <v>17.287906898296509</v>
      </c>
      <c r="M152" s="7" t="str">
        <f t="shared" si="11"/>
        <v>มาตรฐาน</v>
      </c>
      <c r="N152" s="134">
        <v>10</v>
      </c>
      <c r="O152" s="134"/>
      <c r="P152" s="143"/>
      <c r="Q152" s="143"/>
      <c r="R152" s="143">
        <v>19</v>
      </c>
      <c r="S152" s="143"/>
      <c r="T152" s="143">
        <v>12</v>
      </c>
    </row>
    <row r="153" spans="1:20">
      <c r="A153" s="157" t="s">
        <v>810</v>
      </c>
      <c r="B153" s="158">
        <v>25</v>
      </c>
      <c r="C153" s="163">
        <v>562094</v>
      </c>
      <c r="D153" s="160" t="s">
        <v>157</v>
      </c>
      <c r="E153" s="165" t="s">
        <v>337</v>
      </c>
      <c r="F153" s="150" t="s">
        <v>338</v>
      </c>
      <c r="G153" s="232"/>
      <c r="H153" s="233"/>
      <c r="I153" s="134"/>
      <c r="J153" s="134">
        <v>32</v>
      </c>
      <c r="K153" s="134">
        <v>141</v>
      </c>
      <c r="L153" s="142">
        <f t="shared" si="10"/>
        <v>16.095769830491427</v>
      </c>
      <c r="M153" s="7" t="str">
        <f t="shared" si="11"/>
        <v>ต่ำกว่ามาตรฐาน</v>
      </c>
      <c r="N153" s="134">
        <v>11</v>
      </c>
      <c r="O153" s="134"/>
      <c r="P153" s="143"/>
      <c r="Q153" s="143"/>
      <c r="R153" s="143"/>
      <c r="S153" s="143"/>
      <c r="T153" s="143">
        <v>12</v>
      </c>
    </row>
    <row r="154" spans="1:20">
      <c r="A154" s="157" t="s">
        <v>810</v>
      </c>
      <c r="B154" s="158">
        <v>26</v>
      </c>
      <c r="C154" s="163">
        <v>562102</v>
      </c>
      <c r="D154" s="160" t="s">
        <v>157</v>
      </c>
      <c r="E154" s="165" t="s">
        <v>339</v>
      </c>
      <c r="F154" s="150" t="s">
        <v>340</v>
      </c>
      <c r="G154" s="232"/>
      <c r="H154" s="233"/>
      <c r="I154" s="134"/>
      <c r="J154" s="134">
        <v>73</v>
      </c>
      <c r="K154" s="134">
        <v>163</v>
      </c>
      <c r="L154" s="142">
        <f t="shared" si="10"/>
        <v>27.475629493018182</v>
      </c>
      <c r="M154" s="7" t="str">
        <f t="shared" si="11"/>
        <v>สูงกว่ามาตรฐาน</v>
      </c>
      <c r="N154" s="134">
        <v>-3</v>
      </c>
      <c r="O154" s="134"/>
      <c r="P154" s="143"/>
      <c r="Q154" s="143"/>
      <c r="R154" s="143">
        <v>19</v>
      </c>
      <c r="S154" s="143"/>
      <c r="T154" s="143">
        <v>14.59</v>
      </c>
    </row>
    <row r="155" spans="1:20">
      <c r="A155" s="157" t="s">
        <v>810</v>
      </c>
      <c r="B155" s="158">
        <v>27</v>
      </c>
      <c r="C155" s="163">
        <v>562113</v>
      </c>
      <c r="D155" s="160" t="s">
        <v>157</v>
      </c>
      <c r="E155" s="165" t="s">
        <v>341</v>
      </c>
      <c r="F155" s="150" t="s">
        <v>342</v>
      </c>
      <c r="G155" s="232"/>
      <c r="H155" s="233"/>
      <c r="I155" s="134"/>
      <c r="J155" s="134">
        <v>41</v>
      </c>
      <c r="K155" s="134">
        <v>150</v>
      </c>
      <c r="L155" s="142">
        <f t="shared" si="10"/>
        <v>18.222222222222221</v>
      </c>
      <c r="M155" s="7" t="str">
        <f t="shared" si="11"/>
        <v>มาตรฐาน</v>
      </c>
      <c r="N155" s="134">
        <v>2</v>
      </c>
      <c r="O155" s="134"/>
      <c r="P155" s="143"/>
      <c r="Q155" s="143"/>
      <c r="R155" s="143">
        <v>16</v>
      </c>
      <c r="S155" s="143"/>
      <c r="T155" s="143">
        <v>14.29</v>
      </c>
    </row>
    <row r="156" spans="1:20">
      <c r="A156" s="157" t="s">
        <v>810</v>
      </c>
      <c r="B156" s="158">
        <v>28</v>
      </c>
      <c r="C156" s="163">
        <v>562120</v>
      </c>
      <c r="D156" s="160" t="s">
        <v>157</v>
      </c>
      <c r="E156" s="165" t="s">
        <v>343</v>
      </c>
      <c r="F156" s="150" t="s">
        <v>344</v>
      </c>
      <c r="G156" s="232"/>
      <c r="H156" s="233"/>
      <c r="I156" s="134"/>
      <c r="J156" s="134">
        <v>37</v>
      </c>
      <c r="K156" s="134">
        <v>140</v>
      </c>
      <c r="L156" s="142">
        <f t="shared" si="10"/>
        <v>18.877551020408166</v>
      </c>
      <c r="M156" s="7" t="str">
        <f t="shared" si="11"/>
        <v>มาตรฐาน</v>
      </c>
      <c r="N156" s="134">
        <v>-5</v>
      </c>
      <c r="O156" s="134"/>
      <c r="P156" s="143"/>
      <c r="Q156" s="143"/>
      <c r="R156" s="143">
        <v>15</v>
      </c>
      <c r="S156" s="143"/>
      <c r="T156" s="143">
        <v>11.91</v>
      </c>
    </row>
    <row r="157" spans="1:20">
      <c r="A157" s="157" t="s">
        <v>810</v>
      </c>
      <c r="B157" s="158">
        <v>29</v>
      </c>
      <c r="C157" s="163">
        <v>562121</v>
      </c>
      <c r="D157" s="160" t="s">
        <v>157</v>
      </c>
      <c r="E157" s="165" t="s">
        <v>345</v>
      </c>
      <c r="F157" s="150" t="s">
        <v>346</v>
      </c>
      <c r="G157" s="232"/>
      <c r="H157" s="233"/>
      <c r="I157" s="134"/>
      <c r="J157" s="134">
        <v>39.9</v>
      </c>
      <c r="K157" s="134">
        <v>156</v>
      </c>
      <c r="L157" s="142">
        <f t="shared" si="10"/>
        <v>16.395463510848124</v>
      </c>
      <c r="M157" s="7" t="str">
        <f t="shared" si="11"/>
        <v>มาตรฐาน</v>
      </c>
      <c r="N157" s="134">
        <v>12</v>
      </c>
      <c r="O157" s="134"/>
      <c r="P157" s="143"/>
      <c r="Q157" s="143"/>
      <c r="R157" s="143"/>
      <c r="S157" s="143"/>
      <c r="T157" s="143">
        <v>11.91</v>
      </c>
    </row>
    <row r="158" spans="1:20">
      <c r="A158" s="157" t="s">
        <v>810</v>
      </c>
      <c r="B158" s="158">
        <v>30</v>
      </c>
      <c r="C158" s="168">
        <v>562123</v>
      </c>
      <c r="D158" s="166" t="s">
        <v>157</v>
      </c>
      <c r="E158" s="170" t="s">
        <v>347</v>
      </c>
      <c r="F158" s="156" t="s">
        <v>348</v>
      </c>
      <c r="G158" s="232"/>
      <c r="H158" s="233"/>
      <c r="I158" s="134"/>
      <c r="J158" s="134">
        <v>41</v>
      </c>
      <c r="K158" s="134">
        <v>142</v>
      </c>
      <c r="L158" s="142">
        <f t="shared" si="10"/>
        <v>20.333267208887126</v>
      </c>
      <c r="M158" s="7" t="str">
        <f t="shared" si="11"/>
        <v>มาตรฐาน</v>
      </c>
      <c r="N158" s="134">
        <v>-1</v>
      </c>
      <c r="O158" s="134"/>
      <c r="P158" s="143"/>
      <c r="Q158" s="143"/>
      <c r="R158" s="143">
        <v>15</v>
      </c>
      <c r="S158" s="143"/>
      <c r="T158" s="143">
        <v>12.86</v>
      </c>
    </row>
    <row r="159" spans="1:20">
      <c r="A159" s="157" t="s">
        <v>810</v>
      </c>
      <c r="B159" s="158">
        <v>31</v>
      </c>
      <c r="C159" s="163">
        <v>562129</v>
      </c>
      <c r="D159" s="160" t="s">
        <v>157</v>
      </c>
      <c r="E159" s="165" t="s">
        <v>349</v>
      </c>
      <c r="F159" s="150" t="s">
        <v>350</v>
      </c>
      <c r="G159" s="232"/>
      <c r="H159" s="233"/>
      <c r="I159" s="134"/>
      <c r="J159" s="134">
        <v>53</v>
      </c>
      <c r="K159" s="134">
        <v>160</v>
      </c>
      <c r="L159" s="142">
        <f t="shared" si="10"/>
        <v>20.703124999999996</v>
      </c>
      <c r="M159" s="7" t="str">
        <f t="shared" si="11"/>
        <v>มาตรฐาน</v>
      </c>
      <c r="N159" s="134">
        <v>-1</v>
      </c>
      <c r="O159" s="134"/>
      <c r="P159" s="143"/>
      <c r="Q159" s="143"/>
      <c r="R159" s="143">
        <v>23</v>
      </c>
      <c r="S159" s="143"/>
      <c r="T159" s="143">
        <v>13.86</v>
      </c>
    </row>
    <row r="160" spans="1:20">
      <c r="A160" s="157" t="s">
        <v>810</v>
      </c>
      <c r="B160" s="158">
        <v>32</v>
      </c>
      <c r="C160" s="163">
        <v>562131</v>
      </c>
      <c r="D160" s="160" t="s">
        <v>157</v>
      </c>
      <c r="E160" s="165" t="s">
        <v>351</v>
      </c>
      <c r="F160" s="150" t="s">
        <v>352</v>
      </c>
      <c r="G160" s="232"/>
      <c r="H160" s="233"/>
      <c r="I160" s="134"/>
      <c r="J160" s="134">
        <v>61</v>
      </c>
      <c r="K160" s="134">
        <v>159</v>
      </c>
      <c r="L160" s="142">
        <f t="shared" si="10"/>
        <v>24.128792373719392</v>
      </c>
      <c r="M160" s="7" t="str">
        <f t="shared" si="11"/>
        <v>สูงกว่ามาตรฐาน</v>
      </c>
      <c r="N160" s="134">
        <v>9</v>
      </c>
      <c r="O160" s="134"/>
      <c r="P160" s="143"/>
      <c r="Q160" s="143"/>
      <c r="R160" s="143">
        <v>24</v>
      </c>
      <c r="S160" s="143"/>
      <c r="T160" s="143">
        <v>13.34</v>
      </c>
    </row>
    <row r="161" spans="1:21">
      <c r="A161" s="157" t="s">
        <v>810</v>
      </c>
      <c r="B161" s="158">
        <v>33</v>
      </c>
      <c r="C161" s="163">
        <v>562136</v>
      </c>
      <c r="D161" s="160" t="s">
        <v>157</v>
      </c>
      <c r="E161" s="165" t="s">
        <v>353</v>
      </c>
      <c r="F161" s="150" t="s">
        <v>186</v>
      </c>
      <c r="G161" s="232"/>
      <c r="H161" s="233"/>
      <c r="I161" s="134"/>
      <c r="J161" s="134">
        <v>33</v>
      </c>
      <c r="K161" s="134">
        <v>148</v>
      </c>
      <c r="L161" s="142">
        <f t="shared" si="10"/>
        <v>15.065741417092768</v>
      </c>
      <c r="M161" s="7" t="str">
        <f t="shared" si="11"/>
        <v>ต่ำกว่ามาตรฐาน</v>
      </c>
      <c r="N161" s="134">
        <v>7</v>
      </c>
      <c r="O161" s="134"/>
      <c r="P161" s="143"/>
      <c r="Q161" s="143"/>
      <c r="R161" s="143">
        <v>19</v>
      </c>
      <c r="S161" s="143"/>
      <c r="T161" s="143">
        <v>13.14</v>
      </c>
    </row>
    <row r="162" spans="1:21">
      <c r="A162" s="157" t="s">
        <v>810</v>
      </c>
      <c r="B162" s="158">
        <v>34</v>
      </c>
      <c r="C162" s="168">
        <v>562138</v>
      </c>
      <c r="D162" s="166" t="s">
        <v>157</v>
      </c>
      <c r="E162" s="170" t="s">
        <v>354</v>
      </c>
      <c r="F162" s="156" t="s">
        <v>355</v>
      </c>
      <c r="G162" s="232"/>
      <c r="H162" s="233"/>
      <c r="I162" s="134"/>
      <c r="J162" s="134">
        <v>38</v>
      </c>
      <c r="K162" s="134">
        <v>150</v>
      </c>
      <c r="L162" s="142">
        <f t="shared" si="10"/>
        <v>16.888888888888889</v>
      </c>
      <c r="M162" s="7" t="str">
        <f t="shared" si="11"/>
        <v>มาตรฐาน</v>
      </c>
      <c r="N162" s="134">
        <v>-11</v>
      </c>
      <c r="O162" s="134"/>
      <c r="P162" s="143"/>
      <c r="Q162" s="143"/>
      <c r="R162" s="143"/>
      <c r="S162" s="143"/>
      <c r="T162" s="143">
        <v>13.25</v>
      </c>
    </row>
    <row r="163" spans="1:21">
      <c r="A163" s="157" t="s">
        <v>810</v>
      </c>
      <c r="B163" s="158">
        <v>35</v>
      </c>
      <c r="C163" s="168">
        <v>562511</v>
      </c>
      <c r="D163" s="166" t="s">
        <v>157</v>
      </c>
      <c r="E163" s="170" t="s">
        <v>356</v>
      </c>
      <c r="F163" s="156" t="s">
        <v>357</v>
      </c>
      <c r="G163" s="232"/>
      <c r="H163" s="233"/>
      <c r="I163" s="134"/>
      <c r="J163" s="134">
        <v>34</v>
      </c>
      <c r="K163" s="134">
        <v>152</v>
      </c>
      <c r="L163" s="142">
        <f t="shared" si="10"/>
        <v>14.71606648199446</v>
      </c>
      <c r="M163" s="7" t="str">
        <f t="shared" si="11"/>
        <v>ต่ำกว่ามาตรฐาน</v>
      </c>
      <c r="N163" s="134">
        <v>1</v>
      </c>
      <c r="O163" s="134"/>
      <c r="P163" s="143"/>
      <c r="Q163" s="143"/>
      <c r="R163" s="143">
        <v>18</v>
      </c>
      <c r="S163" s="143"/>
      <c r="T163" s="143">
        <v>12.54</v>
      </c>
    </row>
    <row r="164" spans="1:21">
      <c r="A164" s="157" t="s">
        <v>810</v>
      </c>
      <c r="B164" s="158">
        <v>36</v>
      </c>
      <c r="C164" s="168">
        <v>562512</v>
      </c>
      <c r="D164" s="166" t="s">
        <v>157</v>
      </c>
      <c r="E164" s="170" t="s">
        <v>358</v>
      </c>
      <c r="F164" s="156" t="s">
        <v>160</v>
      </c>
      <c r="G164" s="232"/>
      <c r="H164" s="233"/>
      <c r="I164" s="134"/>
      <c r="J164" s="134">
        <v>48</v>
      </c>
      <c r="K164" s="134">
        <v>153</v>
      </c>
      <c r="L164" s="142">
        <f t="shared" si="10"/>
        <v>20.504933999743688</v>
      </c>
      <c r="M164" s="7" t="str">
        <f t="shared" si="11"/>
        <v>มาตรฐาน</v>
      </c>
      <c r="N164" s="134">
        <v>6</v>
      </c>
      <c r="O164" s="134"/>
      <c r="P164" s="143"/>
      <c r="Q164" s="143"/>
      <c r="R164" s="143">
        <v>18</v>
      </c>
      <c r="S164" s="143"/>
      <c r="T164" s="143">
        <v>12.84</v>
      </c>
    </row>
    <row r="165" spans="1:21">
      <c r="A165" s="157" t="s">
        <v>810</v>
      </c>
      <c r="B165" s="158">
        <v>37</v>
      </c>
      <c r="C165" s="163">
        <v>562515</v>
      </c>
      <c r="D165" s="160" t="s">
        <v>157</v>
      </c>
      <c r="E165" s="165" t="s">
        <v>359</v>
      </c>
      <c r="F165" s="150" t="s">
        <v>360</v>
      </c>
      <c r="G165" s="232"/>
      <c r="H165" s="233"/>
      <c r="I165" s="134"/>
      <c r="J165" s="134">
        <v>35</v>
      </c>
      <c r="K165" s="134">
        <v>148</v>
      </c>
      <c r="L165" s="142">
        <f t="shared" si="10"/>
        <v>15.978816654492331</v>
      </c>
      <c r="M165" s="7" t="str">
        <f t="shared" si="11"/>
        <v>ต่ำกว่ามาตรฐาน</v>
      </c>
      <c r="N165" s="134">
        <v>-1</v>
      </c>
      <c r="O165" s="134"/>
      <c r="P165" s="143"/>
      <c r="Q165" s="143"/>
      <c r="R165" s="143">
        <v>21</v>
      </c>
      <c r="S165" s="143"/>
      <c r="T165" s="143">
        <v>12.84</v>
      </c>
    </row>
    <row r="166" spans="1:21">
      <c r="A166" s="157" t="s">
        <v>810</v>
      </c>
      <c r="B166" s="158">
        <v>38</v>
      </c>
      <c r="C166" s="163">
        <v>562516</v>
      </c>
      <c r="D166" s="160" t="s">
        <v>157</v>
      </c>
      <c r="E166" s="165" t="s">
        <v>361</v>
      </c>
      <c r="F166" s="150" t="s">
        <v>362</v>
      </c>
      <c r="G166" s="232"/>
      <c r="H166" s="233"/>
      <c r="I166" s="134"/>
      <c r="J166" s="134">
        <v>44</v>
      </c>
      <c r="K166" s="134">
        <v>149</v>
      </c>
      <c r="L166" s="142">
        <f t="shared" si="10"/>
        <v>19.818927075356967</v>
      </c>
      <c r="M166" s="7" t="str">
        <f t="shared" si="11"/>
        <v>มาตรฐาน</v>
      </c>
      <c r="N166" s="134">
        <v>-10</v>
      </c>
      <c r="O166" s="134"/>
      <c r="P166" s="143"/>
      <c r="Q166" s="143"/>
      <c r="R166" s="143">
        <v>17</v>
      </c>
      <c r="S166" s="143"/>
      <c r="T166" s="143"/>
    </row>
    <row r="167" spans="1:21">
      <c r="A167" s="157" t="s">
        <v>810</v>
      </c>
      <c r="B167" s="158">
        <v>39</v>
      </c>
      <c r="C167" s="163">
        <v>562529</v>
      </c>
      <c r="D167" s="160" t="s">
        <v>157</v>
      </c>
      <c r="E167" s="165" t="s">
        <v>363</v>
      </c>
      <c r="F167" s="150" t="s">
        <v>364</v>
      </c>
      <c r="G167" s="232"/>
      <c r="H167" s="233"/>
      <c r="I167" s="134"/>
      <c r="J167" s="134">
        <v>28</v>
      </c>
      <c r="K167" s="134">
        <v>138</v>
      </c>
      <c r="L167" s="142">
        <f t="shared" si="10"/>
        <v>14.702793530770849</v>
      </c>
      <c r="M167" s="7" t="str">
        <f t="shared" si="11"/>
        <v>ต่ำกว่ามาตรฐาน</v>
      </c>
      <c r="N167" s="134">
        <v>5</v>
      </c>
      <c r="O167" s="134"/>
      <c r="P167" s="143"/>
      <c r="Q167" s="143"/>
      <c r="R167" s="143">
        <v>23</v>
      </c>
      <c r="S167" s="143"/>
      <c r="T167" s="143">
        <v>12.13</v>
      </c>
    </row>
    <row r="169" spans="1:21">
      <c r="A169" s="176"/>
      <c r="B169" s="176"/>
      <c r="C169" s="177"/>
      <c r="D169" s="178"/>
      <c r="E169" s="179"/>
      <c r="F169" s="179"/>
      <c r="G169" s="180"/>
      <c r="H169" s="180"/>
      <c r="I169" s="234" t="s">
        <v>820</v>
      </c>
      <c r="J169" s="235"/>
      <c r="K169" s="235"/>
      <c r="L169" s="235"/>
      <c r="M169" s="236"/>
      <c r="N169" s="180"/>
      <c r="O169" s="180"/>
      <c r="P169" s="144"/>
      <c r="Q169" s="144"/>
      <c r="R169" s="144"/>
      <c r="S169" s="144"/>
      <c r="T169" s="144"/>
      <c r="U169" s="144"/>
    </row>
    <row r="170" spans="1:21">
      <c r="I170" s="182" t="s">
        <v>156</v>
      </c>
      <c r="J170" s="183" t="s">
        <v>817</v>
      </c>
      <c r="K170" s="155"/>
      <c r="L170" s="155"/>
      <c r="M170" s="156">
        <f>COUNTIFS(D$2:D$167,"เด็กชาย",M$2:M$167,"สูงกว่ามาตรฐาน")</f>
        <v>17</v>
      </c>
    </row>
    <row r="171" spans="1:21">
      <c r="I171" s="184"/>
      <c r="J171" s="185" t="s">
        <v>818</v>
      </c>
      <c r="K171" s="186"/>
      <c r="L171" s="186"/>
      <c r="M171" s="187">
        <f>COUNTIFS(D$2:D$167,"เด็กชาย",M$2:M$167,"มาตรฐาน")</f>
        <v>48</v>
      </c>
    </row>
    <row r="172" spans="1:21">
      <c r="I172" s="185"/>
      <c r="J172" s="183" t="s">
        <v>819</v>
      </c>
      <c r="K172" s="155"/>
      <c r="L172" s="155"/>
      <c r="M172" s="188">
        <f>COUNTIFS(D$2:D$167,"เด็กชาย",M$2:M$167,"ต่ำกว่ามาตรฐาน")</f>
        <v>18</v>
      </c>
    </row>
    <row r="173" spans="1:21">
      <c r="I173" s="184" t="s">
        <v>821</v>
      </c>
      <c r="J173" s="183"/>
      <c r="K173" s="155"/>
      <c r="L173" s="155"/>
      <c r="M173" s="156">
        <f>SUM(M170:M172)</f>
        <v>83</v>
      </c>
    </row>
    <row r="174" spans="1:21">
      <c r="I174" s="182" t="s">
        <v>157</v>
      </c>
      <c r="J174" s="183" t="s">
        <v>817</v>
      </c>
      <c r="K174" s="155"/>
      <c r="L174" s="155"/>
      <c r="M174" s="156">
        <f>COUNTIFS(D$2:D$167,"เด็กหญิง",M$2:M$167,"สูงกว่ามาตรฐาน")</f>
        <v>11</v>
      </c>
    </row>
    <row r="175" spans="1:21">
      <c r="I175" s="184"/>
      <c r="J175" s="183" t="s">
        <v>818</v>
      </c>
      <c r="K175" s="155"/>
      <c r="L175" s="155"/>
      <c r="M175" s="156">
        <f>COUNTIFS(D$2:D$167,"เด็กหญิง",M$2:M$167,"มาตรฐาน")</f>
        <v>44</v>
      </c>
    </row>
    <row r="176" spans="1:21">
      <c r="I176" s="185"/>
      <c r="J176" s="183" t="s">
        <v>819</v>
      </c>
      <c r="K176" s="155"/>
      <c r="L176" s="155"/>
      <c r="M176" s="156">
        <f>COUNTIFS(D$2:D$167,"เด็กหญิง",M$2:M$167,"ต่ำกว่ามาตรฐาน")</f>
        <v>28</v>
      </c>
    </row>
    <row r="177" spans="9:13">
      <c r="I177" s="183" t="s">
        <v>822</v>
      </c>
      <c r="J177" s="183"/>
      <c r="K177" s="155"/>
      <c r="L177" s="155"/>
      <c r="M177" s="156">
        <f>SUM(M174:M176)</f>
        <v>83</v>
      </c>
    </row>
    <row r="178" spans="9:13">
      <c r="I178" s="183" t="s">
        <v>823</v>
      </c>
      <c r="J178" s="183"/>
      <c r="K178" s="155"/>
      <c r="L178" s="155"/>
      <c r="M178" s="156">
        <f>M173+M177</f>
        <v>166</v>
      </c>
    </row>
  </sheetData>
  <mergeCells count="169"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21:H121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D1:F1"/>
    <mergeCell ref="G1:H1"/>
    <mergeCell ref="G129:H129"/>
    <mergeCell ref="G130:H130"/>
    <mergeCell ref="G131:H131"/>
    <mergeCell ref="G132:H132"/>
    <mergeCell ref="G128:H128"/>
    <mergeCell ref="G122:H122"/>
    <mergeCell ref="G123:H123"/>
    <mergeCell ref="G124:H124"/>
    <mergeCell ref="G110:H110"/>
    <mergeCell ref="G111:H111"/>
    <mergeCell ref="G112:H112"/>
    <mergeCell ref="G113:H113"/>
    <mergeCell ref="G114:H114"/>
    <mergeCell ref="G115:H115"/>
    <mergeCell ref="G125:H125"/>
    <mergeCell ref="G126:H126"/>
    <mergeCell ref="G127:H127"/>
    <mergeCell ref="G116:H116"/>
    <mergeCell ref="G117:H117"/>
    <mergeCell ref="G118:H118"/>
    <mergeCell ref="G119:H119"/>
    <mergeCell ref="G120:H120"/>
    <mergeCell ref="G167:H167"/>
    <mergeCell ref="I169:M169"/>
    <mergeCell ref="G163:H163"/>
    <mergeCell ref="G164:H164"/>
    <mergeCell ref="G165:H165"/>
    <mergeCell ref="G166:H166"/>
    <mergeCell ref="G160:H160"/>
    <mergeCell ref="G161:H161"/>
    <mergeCell ref="G162:H16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48"/>
  <sheetViews>
    <sheetView topLeftCell="A37" workbookViewId="0">
      <selection activeCell="D49" sqref="D49"/>
    </sheetView>
  </sheetViews>
  <sheetFormatPr defaultRowHeight="15"/>
  <cols>
    <col min="1" max="1" width="5" customWidth="1"/>
    <col min="2" max="2" width="10" style="24" customWidth="1"/>
    <col min="3" max="3" width="6.85546875" customWidth="1"/>
    <col min="5" max="5" width="12.140625" customWidth="1"/>
    <col min="6" max="6" width="6.28515625" customWidth="1"/>
    <col min="7" max="7" width="7" customWidth="1"/>
    <col min="8" max="8" width="11" customWidth="1"/>
    <col min="9" max="9" width="11.42578125" customWidth="1"/>
    <col min="10" max="10" width="11.7109375" customWidth="1"/>
    <col min="11" max="12" width="11.140625" customWidth="1"/>
    <col min="13" max="13" width="12" bestFit="1" customWidth="1"/>
    <col min="14" max="14" width="8.85546875" customWidth="1"/>
    <col min="15" max="15" width="14.5703125" bestFit="1" customWidth="1"/>
    <col min="16" max="16" width="10.5703125" customWidth="1"/>
    <col min="17" max="18" width="10.85546875" customWidth="1"/>
    <col min="19" max="20" width="13.85546875" customWidth="1"/>
  </cols>
  <sheetData>
    <row r="1" spans="1:22" ht="21">
      <c r="A1" s="211" t="s">
        <v>146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122"/>
    </row>
    <row r="2" spans="1:22" ht="21">
      <c r="A2" s="212" t="s">
        <v>775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123"/>
    </row>
    <row r="3" spans="1:22" ht="21">
      <c r="A3" s="210" t="s">
        <v>771</v>
      </c>
      <c r="B3" s="210"/>
      <c r="C3" s="210"/>
      <c r="D3" s="210"/>
      <c r="E3" s="210"/>
      <c r="F3" s="212"/>
      <c r="G3" s="212"/>
      <c r="H3" s="212"/>
      <c r="I3" s="212"/>
      <c r="J3" s="212"/>
      <c r="K3" s="212"/>
      <c r="L3" s="212"/>
      <c r="M3" s="212"/>
      <c r="N3" s="123"/>
    </row>
    <row r="4" spans="1:22" ht="21">
      <c r="A4" s="43" t="s">
        <v>147</v>
      </c>
      <c r="B4" s="43" t="s">
        <v>1</v>
      </c>
      <c r="C4" s="213" t="s">
        <v>150</v>
      </c>
      <c r="D4" s="214"/>
      <c r="E4" s="214"/>
      <c r="F4" s="215" t="s">
        <v>783</v>
      </c>
      <c r="G4" s="215"/>
      <c r="H4" s="124" t="s">
        <v>800</v>
      </c>
      <c r="I4" s="101" t="s">
        <v>785</v>
      </c>
      <c r="J4" s="101" t="s">
        <v>786</v>
      </c>
      <c r="K4" s="101" t="s">
        <v>784</v>
      </c>
      <c r="L4" s="124" t="s">
        <v>801</v>
      </c>
      <c r="M4" s="116" t="s">
        <v>797</v>
      </c>
      <c r="N4" s="124" t="s">
        <v>796</v>
      </c>
      <c r="O4" s="116" t="s">
        <v>788</v>
      </c>
      <c r="P4" s="124" t="s">
        <v>798</v>
      </c>
      <c r="Q4" s="116" t="s">
        <v>789</v>
      </c>
      <c r="R4" s="124" t="s">
        <v>795</v>
      </c>
      <c r="S4" s="116" t="s">
        <v>790</v>
      </c>
      <c r="T4" s="115" t="s">
        <v>799</v>
      </c>
      <c r="V4" s="115"/>
    </row>
    <row r="5" spans="1:22" ht="18" customHeight="1">
      <c r="A5" s="44">
        <v>1</v>
      </c>
      <c r="B5" s="67">
        <v>572022</v>
      </c>
      <c r="C5" s="81" t="s">
        <v>156</v>
      </c>
      <c r="D5" s="33" t="s">
        <v>398</v>
      </c>
      <c r="E5" s="33" t="s">
        <v>709</v>
      </c>
      <c r="F5" s="215">
        <v>10.35</v>
      </c>
      <c r="G5" s="215"/>
      <c r="H5" s="124"/>
      <c r="I5" s="102">
        <v>35</v>
      </c>
      <c r="J5" s="102">
        <v>143</v>
      </c>
      <c r="K5" s="102">
        <f>I5/(J5/100)^2</f>
        <v>17.115751381485648</v>
      </c>
      <c r="L5" s="126"/>
      <c r="M5" s="117">
        <v>3</v>
      </c>
      <c r="N5" s="126"/>
      <c r="O5" s="119">
        <v>142</v>
      </c>
      <c r="P5" s="119"/>
      <c r="Q5" s="119">
        <v>20</v>
      </c>
      <c r="R5" s="119"/>
      <c r="S5" s="119">
        <v>13.25</v>
      </c>
      <c r="T5" s="1"/>
    </row>
    <row r="6" spans="1:22" ht="18" customHeight="1">
      <c r="A6" s="44">
        <v>2</v>
      </c>
      <c r="B6" s="67">
        <v>572024</v>
      </c>
      <c r="C6" s="81" t="s">
        <v>156</v>
      </c>
      <c r="D6" s="33" t="s">
        <v>739</v>
      </c>
      <c r="E6" s="33" t="s">
        <v>710</v>
      </c>
      <c r="F6" s="215">
        <v>11.44</v>
      </c>
      <c r="G6" s="215"/>
      <c r="H6" s="124"/>
      <c r="I6" s="102">
        <v>26</v>
      </c>
      <c r="J6" s="102">
        <v>141</v>
      </c>
      <c r="K6" s="102">
        <f t="shared" ref="K6:K44" si="0">I6/(J6/100)^2</f>
        <v>13.077812987274283</v>
      </c>
      <c r="L6" s="126"/>
      <c r="M6" s="117">
        <v>-10</v>
      </c>
      <c r="N6" s="126"/>
      <c r="O6" s="119">
        <v>125</v>
      </c>
      <c r="P6" s="119"/>
      <c r="Q6" s="119">
        <v>30</v>
      </c>
      <c r="R6" s="119"/>
      <c r="S6" s="119">
        <v>13.25</v>
      </c>
      <c r="T6" s="1"/>
    </row>
    <row r="7" spans="1:22" ht="18" customHeight="1">
      <c r="A7" s="44">
        <v>3</v>
      </c>
      <c r="B7" s="67">
        <v>572037</v>
      </c>
      <c r="C7" s="81" t="s">
        <v>156</v>
      </c>
      <c r="D7" s="33" t="s">
        <v>740</v>
      </c>
      <c r="E7" s="33" t="s">
        <v>711</v>
      </c>
      <c r="F7" s="215">
        <v>11.21</v>
      </c>
      <c r="G7" s="215"/>
      <c r="H7" s="124"/>
      <c r="I7" s="102">
        <v>50</v>
      </c>
      <c r="J7" s="102">
        <v>147</v>
      </c>
      <c r="K7" s="102">
        <f t="shared" si="0"/>
        <v>23.138507103521682</v>
      </c>
      <c r="L7" s="126"/>
      <c r="M7" s="117">
        <v>-1</v>
      </c>
      <c r="N7" s="126"/>
      <c r="O7" s="119">
        <v>120</v>
      </c>
      <c r="P7" s="119"/>
      <c r="Q7" s="119">
        <v>27</v>
      </c>
      <c r="R7" s="119"/>
      <c r="S7" s="119">
        <v>13.9</v>
      </c>
      <c r="T7" s="1"/>
    </row>
    <row r="8" spans="1:22" ht="18" customHeight="1">
      <c r="A8" s="44">
        <v>4</v>
      </c>
      <c r="B8" s="67">
        <v>572039</v>
      </c>
      <c r="C8" s="81" t="s">
        <v>156</v>
      </c>
      <c r="D8" s="37" t="s">
        <v>741</v>
      </c>
      <c r="E8" s="37" t="s">
        <v>712</v>
      </c>
      <c r="F8" s="215">
        <v>13.14</v>
      </c>
      <c r="G8" s="215"/>
      <c r="H8" s="124"/>
      <c r="I8" s="102">
        <v>44</v>
      </c>
      <c r="J8" s="102">
        <v>139</v>
      </c>
      <c r="K8" s="102">
        <f t="shared" si="0"/>
        <v>22.773148387764611</v>
      </c>
      <c r="L8" s="126"/>
      <c r="M8" s="117">
        <v>8</v>
      </c>
      <c r="N8" s="126"/>
      <c r="O8" s="119">
        <v>102</v>
      </c>
      <c r="P8" s="119"/>
      <c r="Q8" s="119">
        <v>0</v>
      </c>
      <c r="R8" s="119"/>
      <c r="S8" s="119"/>
      <c r="T8" s="1"/>
    </row>
    <row r="9" spans="1:22" ht="18" customHeight="1">
      <c r="A9" s="44">
        <v>5</v>
      </c>
      <c r="B9" s="67">
        <v>572045</v>
      </c>
      <c r="C9" s="81" t="s">
        <v>156</v>
      </c>
      <c r="D9" s="33" t="s">
        <v>162</v>
      </c>
      <c r="E9" s="33" t="s">
        <v>713</v>
      </c>
      <c r="F9" s="215">
        <v>8.8800000000000008</v>
      </c>
      <c r="G9" s="215"/>
      <c r="H9" s="124"/>
      <c r="I9" s="102">
        <v>47.5</v>
      </c>
      <c r="J9" s="102">
        <v>156</v>
      </c>
      <c r="K9" s="102">
        <f t="shared" si="0"/>
        <v>19.518408941485863</v>
      </c>
      <c r="L9" s="126"/>
      <c r="M9" s="117">
        <v>-7</v>
      </c>
      <c r="N9" s="126"/>
      <c r="O9" s="119">
        <v>130</v>
      </c>
      <c r="P9" s="119"/>
      <c r="Q9" s="119">
        <v>20</v>
      </c>
      <c r="R9" s="119"/>
      <c r="S9" s="119">
        <v>12.73</v>
      </c>
      <c r="T9" s="1"/>
    </row>
    <row r="10" spans="1:22" ht="18" customHeight="1">
      <c r="A10" s="44">
        <v>6</v>
      </c>
      <c r="B10" s="67">
        <v>572046</v>
      </c>
      <c r="C10" s="81" t="s">
        <v>156</v>
      </c>
      <c r="D10" s="33" t="s">
        <v>162</v>
      </c>
      <c r="E10" s="33" t="s">
        <v>714</v>
      </c>
      <c r="F10" s="215"/>
      <c r="G10" s="215"/>
      <c r="H10" s="124"/>
      <c r="I10" s="102">
        <v>23</v>
      </c>
      <c r="J10" s="102">
        <v>141</v>
      </c>
      <c r="K10" s="102">
        <f t="shared" si="0"/>
        <v>11.568834565665712</v>
      </c>
      <c r="L10" s="126"/>
      <c r="M10" s="117">
        <v>-3</v>
      </c>
      <c r="N10" s="126"/>
      <c r="O10" s="119"/>
      <c r="P10" s="119"/>
      <c r="Q10" s="119">
        <v>23</v>
      </c>
      <c r="R10" s="119"/>
      <c r="S10" s="119">
        <v>13.75</v>
      </c>
      <c r="T10" s="1"/>
    </row>
    <row r="11" spans="1:22" ht="18" customHeight="1">
      <c r="A11" s="44">
        <v>7</v>
      </c>
      <c r="B11" s="67">
        <v>572049</v>
      </c>
      <c r="C11" s="81" t="s">
        <v>156</v>
      </c>
      <c r="D11" s="33" t="s">
        <v>319</v>
      </c>
      <c r="E11" s="33" t="s">
        <v>715</v>
      </c>
      <c r="F11" s="215">
        <v>9.11</v>
      </c>
      <c r="G11" s="215"/>
      <c r="H11" s="124"/>
      <c r="I11" s="102">
        <v>29</v>
      </c>
      <c r="J11" s="102">
        <v>135</v>
      </c>
      <c r="K11" s="102">
        <f t="shared" si="0"/>
        <v>15.912208504801095</v>
      </c>
      <c r="L11" s="126"/>
      <c r="M11" s="117">
        <v>13</v>
      </c>
      <c r="N11" s="126"/>
      <c r="O11" s="119">
        <v>155</v>
      </c>
      <c r="P11" s="119"/>
      <c r="Q11" s="119">
        <v>23</v>
      </c>
      <c r="R11" s="119"/>
      <c r="S11" s="119">
        <v>11.41</v>
      </c>
      <c r="T11" s="1"/>
    </row>
    <row r="12" spans="1:22" ht="18" customHeight="1">
      <c r="A12" s="44">
        <v>8</v>
      </c>
      <c r="B12" s="67">
        <v>572055</v>
      </c>
      <c r="C12" s="81" t="s">
        <v>156</v>
      </c>
      <c r="D12" s="35" t="s">
        <v>742</v>
      </c>
      <c r="E12" s="35" t="s">
        <v>716</v>
      </c>
      <c r="F12" s="215">
        <v>10.11</v>
      </c>
      <c r="G12" s="215"/>
      <c r="H12" s="124"/>
      <c r="I12" s="102">
        <v>34</v>
      </c>
      <c r="J12" s="102">
        <v>145</v>
      </c>
      <c r="K12" s="102">
        <f t="shared" si="0"/>
        <v>16.171224732461354</v>
      </c>
      <c r="L12" s="126"/>
      <c r="M12" s="117">
        <v>4</v>
      </c>
      <c r="N12" s="126"/>
      <c r="O12" s="119">
        <v>152</v>
      </c>
      <c r="P12" s="119"/>
      <c r="Q12" s="119">
        <v>25</v>
      </c>
      <c r="R12" s="119"/>
      <c r="S12" s="119">
        <v>16.059999999999999</v>
      </c>
      <c r="T12" s="1"/>
    </row>
    <row r="13" spans="1:22" ht="18" customHeight="1">
      <c r="A13" s="44">
        <v>9</v>
      </c>
      <c r="B13" s="67">
        <v>572062</v>
      </c>
      <c r="C13" s="81" t="s">
        <v>156</v>
      </c>
      <c r="D13" s="33" t="s">
        <v>743</v>
      </c>
      <c r="E13" s="33" t="s">
        <v>661</v>
      </c>
      <c r="F13" s="215">
        <v>8.73</v>
      </c>
      <c r="G13" s="215"/>
      <c r="H13" s="124"/>
      <c r="I13" s="102">
        <v>29</v>
      </c>
      <c r="J13" s="102">
        <v>143</v>
      </c>
      <c r="K13" s="102">
        <f t="shared" si="0"/>
        <v>14.181622573230968</v>
      </c>
      <c r="L13" s="126"/>
      <c r="M13" s="117">
        <v>-3</v>
      </c>
      <c r="N13" s="126"/>
      <c r="O13" s="119">
        <v>140</v>
      </c>
      <c r="P13" s="119"/>
      <c r="Q13" s="119">
        <v>26</v>
      </c>
      <c r="R13" s="119"/>
      <c r="S13" s="119">
        <v>12.45</v>
      </c>
      <c r="T13" s="1"/>
    </row>
    <row r="14" spans="1:22" ht="18" customHeight="1">
      <c r="A14" s="44">
        <v>10</v>
      </c>
      <c r="B14" s="67">
        <v>572063</v>
      </c>
      <c r="C14" s="81" t="s">
        <v>156</v>
      </c>
      <c r="D14" s="33" t="s">
        <v>744</v>
      </c>
      <c r="E14" s="33" t="s">
        <v>660</v>
      </c>
      <c r="F14" s="216">
        <v>8.9</v>
      </c>
      <c r="G14" s="216"/>
      <c r="H14" s="125"/>
      <c r="I14" s="102"/>
      <c r="J14" s="102"/>
      <c r="K14" s="102"/>
      <c r="L14" s="126"/>
      <c r="M14" s="117"/>
      <c r="N14" s="126"/>
      <c r="O14" s="119">
        <v>145</v>
      </c>
      <c r="P14" s="119"/>
      <c r="Q14" s="119">
        <v>18</v>
      </c>
      <c r="R14" s="119"/>
      <c r="S14" s="119">
        <v>13.29</v>
      </c>
      <c r="T14" s="1"/>
    </row>
    <row r="15" spans="1:22" ht="18" customHeight="1">
      <c r="A15" s="44">
        <v>11</v>
      </c>
      <c r="B15" s="67">
        <v>572067</v>
      </c>
      <c r="C15" s="81" t="s">
        <v>156</v>
      </c>
      <c r="D15" s="33" t="s">
        <v>745</v>
      </c>
      <c r="E15" s="33" t="s">
        <v>717</v>
      </c>
      <c r="F15" s="215">
        <v>11.23</v>
      </c>
      <c r="G15" s="215"/>
      <c r="H15" s="124"/>
      <c r="I15" s="102">
        <v>27</v>
      </c>
      <c r="J15" s="102">
        <v>135</v>
      </c>
      <c r="K15" s="102">
        <f t="shared" si="0"/>
        <v>14.814814814814813</v>
      </c>
      <c r="L15" s="126"/>
      <c r="M15" s="117">
        <v>14</v>
      </c>
      <c r="N15" s="126"/>
      <c r="O15" s="119">
        <v>126</v>
      </c>
      <c r="P15" s="119"/>
      <c r="Q15" s="119">
        <v>24</v>
      </c>
      <c r="R15" s="119"/>
      <c r="S15" s="119">
        <v>16</v>
      </c>
      <c r="T15" s="1"/>
    </row>
    <row r="16" spans="1:22" ht="18" customHeight="1">
      <c r="A16" s="44">
        <v>12</v>
      </c>
      <c r="B16" s="67">
        <v>572072</v>
      </c>
      <c r="C16" s="81" t="s">
        <v>156</v>
      </c>
      <c r="D16" s="33" t="s">
        <v>746</v>
      </c>
      <c r="E16" s="33" t="s">
        <v>718</v>
      </c>
      <c r="F16" s="215">
        <v>8.1199999999999992</v>
      </c>
      <c r="G16" s="215"/>
      <c r="H16" s="124"/>
      <c r="I16" s="102">
        <v>29</v>
      </c>
      <c r="J16" s="102">
        <v>136</v>
      </c>
      <c r="K16" s="102">
        <f t="shared" si="0"/>
        <v>15.679065743944633</v>
      </c>
      <c r="L16" s="126"/>
      <c r="M16" s="117">
        <v>10</v>
      </c>
      <c r="N16" s="126"/>
      <c r="O16" s="119">
        <v>175</v>
      </c>
      <c r="P16" s="119"/>
      <c r="Q16" s="119">
        <v>28</v>
      </c>
      <c r="R16" s="119"/>
      <c r="S16" s="119">
        <v>11.98</v>
      </c>
      <c r="T16" s="1"/>
    </row>
    <row r="17" spans="1:20" ht="18" customHeight="1">
      <c r="A17" s="44">
        <v>13</v>
      </c>
      <c r="B17" s="67">
        <v>572075</v>
      </c>
      <c r="C17" s="81" t="s">
        <v>156</v>
      </c>
      <c r="D17" s="33" t="s">
        <v>242</v>
      </c>
      <c r="E17" s="33" t="s">
        <v>719</v>
      </c>
      <c r="F17" s="215">
        <v>11.81</v>
      </c>
      <c r="G17" s="215"/>
      <c r="H17" s="124"/>
      <c r="I17" s="102">
        <v>47</v>
      </c>
      <c r="J17" s="102">
        <v>141</v>
      </c>
      <c r="K17" s="102">
        <f t="shared" si="0"/>
        <v>23.640661938534283</v>
      </c>
      <c r="L17" s="126"/>
      <c r="M17" s="117">
        <v>1</v>
      </c>
      <c r="N17" s="126"/>
      <c r="O17" s="119">
        <v>125</v>
      </c>
      <c r="P17" s="119"/>
      <c r="Q17" s="119">
        <v>6</v>
      </c>
      <c r="R17" s="119"/>
      <c r="S17" s="119">
        <v>16.18</v>
      </c>
      <c r="T17" s="1"/>
    </row>
    <row r="18" spans="1:20" ht="18" customHeight="1">
      <c r="A18" s="44">
        <v>14</v>
      </c>
      <c r="B18" s="67">
        <v>572077</v>
      </c>
      <c r="C18" s="81" t="s">
        <v>156</v>
      </c>
      <c r="D18" s="34" t="s">
        <v>747</v>
      </c>
      <c r="E18" s="34" t="s">
        <v>720</v>
      </c>
      <c r="F18" s="215">
        <v>8.7200000000000006</v>
      </c>
      <c r="G18" s="215"/>
      <c r="H18" s="124"/>
      <c r="I18" s="102">
        <v>33.5</v>
      </c>
      <c r="J18" s="102">
        <v>143</v>
      </c>
      <c r="K18" s="102">
        <f t="shared" si="0"/>
        <v>16.38221917942198</v>
      </c>
      <c r="L18" s="126"/>
      <c r="M18" s="117">
        <v>2</v>
      </c>
      <c r="N18" s="126"/>
      <c r="O18" s="119">
        <v>145</v>
      </c>
      <c r="P18" s="119"/>
      <c r="Q18" s="119"/>
      <c r="R18" s="119"/>
      <c r="S18" s="119">
        <v>14.88</v>
      </c>
      <c r="T18" s="1"/>
    </row>
    <row r="19" spans="1:20" ht="18" customHeight="1">
      <c r="A19" s="44">
        <v>15</v>
      </c>
      <c r="B19" s="67">
        <v>572501</v>
      </c>
      <c r="C19" s="81" t="s">
        <v>156</v>
      </c>
      <c r="D19" s="34" t="s">
        <v>371</v>
      </c>
      <c r="E19" s="34" t="s">
        <v>721</v>
      </c>
      <c r="F19" s="215">
        <v>18.22</v>
      </c>
      <c r="G19" s="215"/>
      <c r="H19" s="124"/>
      <c r="I19" s="102">
        <v>50</v>
      </c>
      <c r="J19" s="102">
        <v>150</v>
      </c>
      <c r="K19" s="102">
        <f t="shared" si="0"/>
        <v>22.222222222222221</v>
      </c>
      <c r="L19" s="126"/>
      <c r="M19" s="117">
        <v>-10</v>
      </c>
      <c r="N19" s="126"/>
      <c r="O19" s="119">
        <v>123</v>
      </c>
      <c r="P19" s="119"/>
      <c r="Q19" s="119">
        <v>24</v>
      </c>
      <c r="R19" s="119"/>
      <c r="S19" s="119">
        <v>15.25</v>
      </c>
      <c r="T19" s="1"/>
    </row>
    <row r="20" spans="1:20" ht="18" customHeight="1">
      <c r="A20" s="44">
        <v>16</v>
      </c>
      <c r="B20" s="67">
        <v>572503</v>
      </c>
      <c r="C20" s="81" t="s">
        <v>156</v>
      </c>
      <c r="D20" s="34" t="s">
        <v>748</v>
      </c>
      <c r="E20" s="34" t="s">
        <v>722</v>
      </c>
      <c r="F20" s="215">
        <v>10.18</v>
      </c>
      <c r="G20" s="215"/>
      <c r="H20" s="124"/>
      <c r="I20" s="102">
        <v>31.5</v>
      </c>
      <c r="J20" s="102">
        <v>144</v>
      </c>
      <c r="K20" s="102">
        <f t="shared" si="0"/>
        <v>15.190972222222223</v>
      </c>
      <c r="L20" s="126"/>
      <c r="M20" s="117">
        <v>3</v>
      </c>
      <c r="N20" s="126"/>
      <c r="O20" s="119">
        <v>105</v>
      </c>
      <c r="P20" s="119"/>
      <c r="Q20" s="119">
        <v>19</v>
      </c>
      <c r="R20" s="119"/>
      <c r="S20" s="119">
        <v>13.3</v>
      </c>
      <c r="T20" s="1"/>
    </row>
    <row r="21" spans="1:20" ht="18" customHeight="1">
      <c r="A21" s="44">
        <v>17</v>
      </c>
      <c r="B21" s="67">
        <v>572504</v>
      </c>
      <c r="C21" s="81" t="s">
        <v>156</v>
      </c>
      <c r="D21" s="34" t="s">
        <v>749</v>
      </c>
      <c r="E21" s="34" t="s">
        <v>666</v>
      </c>
      <c r="F21" s="215">
        <v>9.76</v>
      </c>
      <c r="G21" s="215"/>
      <c r="H21" s="124"/>
      <c r="I21" s="102">
        <v>39</v>
      </c>
      <c r="J21" s="102">
        <v>132</v>
      </c>
      <c r="K21" s="102">
        <f t="shared" si="0"/>
        <v>22.382920110192835</v>
      </c>
      <c r="L21" s="126"/>
      <c r="M21" s="117">
        <v>6</v>
      </c>
      <c r="N21" s="126"/>
      <c r="O21" s="119">
        <v>120</v>
      </c>
      <c r="P21" s="119"/>
      <c r="Q21" s="119">
        <v>20</v>
      </c>
      <c r="R21" s="119"/>
      <c r="S21" s="119">
        <v>13.88</v>
      </c>
      <c r="T21" s="1"/>
    </row>
    <row r="22" spans="1:20" ht="18" customHeight="1">
      <c r="A22" s="44">
        <v>18</v>
      </c>
      <c r="B22" s="67">
        <v>572508</v>
      </c>
      <c r="C22" s="81" t="s">
        <v>156</v>
      </c>
      <c r="D22" s="33" t="s">
        <v>376</v>
      </c>
      <c r="E22" s="33" t="s">
        <v>723</v>
      </c>
      <c r="F22" s="215">
        <v>11.51</v>
      </c>
      <c r="G22" s="215"/>
      <c r="H22" s="124"/>
      <c r="I22" s="102">
        <v>52</v>
      </c>
      <c r="J22" s="102">
        <v>144</v>
      </c>
      <c r="K22" s="102">
        <f t="shared" si="0"/>
        <v>25.077160493827162</v>
      </c>
      <c r="L22" s="126"/>
      <c r="M22" s="117">
        <v>8</v>
      </c>
      <c r="N22" s="126"/>
      <c r="O22" s="119">
        <v>125</v>
      </c>
      <c r="P22" s="119"/>
      <c r="Q22" s="119">
        <v>20</v>
      </c>
      <c r="R22" s="119"/>
      <c r="S22" s="119">
        <v>12.82</v>
      </c>
      <c r="T22" s="1"/>
    </row>
    <row r="23" spans="1:20" ht="18" customHeight="1">
      <c r="A23" s="44">
        <v>19</v>
      </c>
      <c r="B23" s="67">
        <v>572510</v>
      </c>
      <c r="C23" s="81" t="s">
        <v>156</v>
      </c>
      <c r="D23" s="34" t="s">
        <v>750</v>
      </c>
      <c r="E23" s="34" t="s">
        <v>158</v>
      </c>
      <c r="F23" s="215">
        <v>9.2100000000000009</v>
      </c>
      <c r="G23" s="215"/>
      <c r="H23" s="124"/>
      <c r="I23" s="102">
        <v>27.5</v>
      </c>
      <c r="J23" s="102">
        <v>138</v>
      </c>
      <c r="K23" s="102">
        <f t="shared" si="0"/>
        <v>14.440243646292798</v>
      </c>
      <c r="L23" s="126"/>
      <c r="M23" s="117">
        <v>-4</v>
      </c>
      <c r="N23" s="126"/>
      <c r="O23" s="119">
        <v>138</v>
      </c>
      <c r="P23" s="119"/>
      <c r="Q23" s="119">
        <v>20</v>
      </c>
      <c r="R23" s="119"/>
      <c r="S23" s="119">
        <v>12.45</v>
      </c>
      <c r="T23" s="1"/>
    </row>
    <row r="24" spans="1:20" ht="18" customHeight="1">
      <c r="A24" s="44">
        <v>20</v>
      </c>
      <c r="B24" s="67">
        <v>572529</v>
      </c>
      <c r="C24" s="81" t="s">
        <v>156</v>
      </c>
      <c r="D24" s="34" t="s">
        <v>290</v>
      </c>
      <c r="E24" s="34" t="s">
        <v>724</v>
      </c>
      <c r="F24" s="215">
        <v>9.41</v>
      </c>
      <c r="G24" s="215"/>
      <c r="H24" s="124"/>
      <c r="I24" s="102">
        <v>36.5</v>
      </c>
      <c r="J24" s="102">
        <v>135</v>
      </c>
      <c r="K24" s="102">
        <f t="shared" si="0"/>
        <v>20.027434842249654</v>
      </c>
      <c r="L24" s="126"/>
      <c r="M24" s="117">
        <v>-3</v>
      </c>
      <c r="N24" s="126"/>
      <c r="O24" s="119">
        <v>115</v>
      </c>
      <c r="P24" s="119"/>
      <c r="Q24" s="119">
        <v>14</v>
      </c>
      <c r="R24" s="119"/>
      <c r="S24" s="119">
        <v>12.15</v>
      </c>
      <c r="T24" s="1"/>
    </row>
    <row r="25" spans="1:20" ht="18" customHeight="1">
      <c r="A25" s="44">
        <v>21</v>
      </c>
      <c r="B25" s="44">
        <v>572532</v>
      </c>
      <c r="C25" s="81" t="s">
        <v>156</v>
      </c>
      <c r="D25" s="33" t="s">
        <v>751</v>
      </c>
      <c r="E25" s="33" t="s">
        <v>725</v>
      </c>
      <c r="F25" s="215">
        <v>8.86</v>
      </c>
      <c r="G25" s="215"/>
      <c r="H25" s="124"/>
      <c r="I25" s="102">
        <v>39</v>
      </c>
      <c r="J25" s="102">
        <v>148</v>
      </c>
      <c r="K25" s="102">
        <f t="shared" si="0"/>
        <v>17.804967129291455</v>
      </c>
      <c r="L25" s="126"/>
      <c r="M25" s="117">
        <v>-4</v>
      </c>
      <c r="N25" s="126"/>
      <c r="O25" s="119">
        <v>150</v>
      </c>
      <c r="P25" s="119"/>
      <c r="Q25" s="119">
        <v>27</v>
      </c>
      <c r="R25" s="119"/>
      <c r="S25" s="119">
        <v>12.15</v>
      </c>
      <c r="T25" s="1"/>
    </row>
    <row r="26" spans="1:20" ht="18" customHeight="1">
      <c r="A26" s="44">
        <v>22</v>
      </c>
      <c r="B26" s="67">
        <v>572533</v>
      </c>
      <c r="C26" s="81" t="s">
        <v>156</v>
      </c>
      <c r="D26" s="33" t="s">
        <v>752</v>
      </c>
      <c r="E26" s="33" t="s">
        <v>726</v>
      </c>
      <c r="F26" s="215">
        <v>9.76</v>
      </c>
      <c r="G26" s="215"/>
      <c r="H26" s="124"/>
      <c r="I26" s="102">
        <v>37</v>
      </c>
      <c r="J26" s="102">
        <v>142</v>
      </c>
      <c r="K26" s="102">
        <f t="shared" si="0"/>
        <v>18.349533822654237</v>
      </c>
      <c r="L26" s="126"/>
      <c r="M26" s="117">
        <v>-4</v>
      </c>
      <c r="N26" s="126"/>
      <c r="O26" s="119">
        <v>130</v>
      </c>
      <c r="P26" s="119"/>
      <c r="Q26" s="119">
        <v>18</v>
      </c>
      <c r="R26" s="119"/>
      <c r="S26" s="119">
        <v>13.91</v>
      </c>
      <c r="T26" s="1"/>
    </row>
    <row r="27" spans="1:20" ht="18" customHeight="1">
      <c r="A27" s="44">
        <v>23</v>
      </c>
      <c r="B27" s="67">
        <v>572097</v>
      </c>
      <c r="C27" s="81" t="s">
        <v>157</v>
      </c>
      <c r="D27" s="33" t="s">
        <v>753</v>
      </c>
      <c r="E27" s="33" t="s">
        <v>727</v>
      </c>
      <c r="F27" s="215">
        <v>10.82</v>
      </c>
      <c r="G27" s="215"/>
      <c r="H27" s="124"/>
      <c r="I27" s="102">
        <v>30.5</v>
      </c>
      <c r="J27" s="102">
        <v>140</v>
      </c>
      <c r="K27" s="102">
        <f t="shared" si="0"/>
        <v>15.56122448979592</v>
      </c>
      <c r="L27" s="126"/>
      <c r="M27" s="117">
        <v>10</v>
      </c>
      <c r="N27" s="126"/>
      <c r="O27" s="119">
        <v>100</v>
      </c>
      <c r="P27" s="119"/>
      <c r="Q27" s="119">
        <v>1</v>
      </c>
      <c r="R27" s="119"/>
      <c r="S27" s="119"/>
      <c r="T27" s="1"/>
    </row>
    <row r="28" spans="1:20" ht="18" customHeight="1">
      <c r="A28" s="44">
        <v>24</v>
      </c>
      <c r="B28" s="67">
        <v>572098</v>
      </c>
      <c r="C28" s="81" t="s">
        <v>157</v>
      </c>
      <c r="D28" s="33" t="s">
        <v>754</v>
      </c>
      <c r="E28" s="33" t="s">
        <v>366</v>
      </c>
      <c r="F28" s="215">
        <v>9.92</v>
      </c>
      <c r="G28" s="215"/>
      <c r="H28" s="124"/>
      <c r="I28" s="102">
        <v>31</v>
      </c>
      <c r="J28" s="102">
        <v>141</v>
      </c>
      <c r="K28" s="102">
        <f t="shared" si="0"/>
        <v>15.592777023288569</v>
      </c>
      <c r="L28" s="126"/>
      <c r="M28" s="117">
        <v>14</v>
      </c>
      <c r="N28" s="126"/>
      <c r="O28" s="119">
        <v>150</v>
      </c>
      <c r="P28" s="119"/>
      <c r="Q28" s="119">
        <v>11</v>
      </c>
      <c r="R28" s="119"/>
      <c r="S28" s="119">
        <v>15</v>
      </c>
      <c r="T28" s="1"/>
    </row>
    <row r="29" spans="1:20" ht="18" customHeight="1">
      <c r="A29" s="44">
        <v>25</v>
      </c>
      <c r="B29" s="67">
        <v>572099</v>
      </c>
      <c r="C29" s="81" t="s">
        <v>157</v>
      </c>
      <c r="D29" s="38" t="s">
        <v>755</v>
      </c>
      <c r="E29" s="38" t="s">
        <v>728</v>
      </c>
      <c r="F29" s="215"/>
      <c r="G29" s="215"/>
      <c r="H29" s="124"/>
      <c r="I29" s="102">
        <v>39</v>
      </c>
      <c r="J29" s="102">
        <v>134</v>
      </c>
      <c r="K29" s="102">
        <f t="shared" si="0"/>
        <v>21.71975941189574</v>
      </c>
      <c r="L29" s="126"/>
      <c r="M29" s="117">
        <v>5</v>
      </c>
      <c r="N29" s="126"/>
      <c r="O29" s="119">
        <v>106</v>
      </c>
      <c r="P29" s="119"/>
      <c r="Q29" s="119">
        <v>27</v>
      </c>
      <c r="R29" s="119"/>
      <c r="S29" s="119">
        <v>12.35</v>
      </c>
      <c r="T29" s="1"/>
    </row>
    <row r="30" spans="1:20" ht="18" customHeight="1">
      <c r="A30" s="44">
        <v>26</v>
      </c>
      <c r="B30" s="67">
        <v>572100</v>
      </c>
      <c r="C30" s="81" t="s">
        <v>157</v>
      </c>
      <c r="D30" s="33" t="s">
        <v>756</v>
      </c>
      <c r="E30" s="33" t="s">
        <v>729</v>
      </c>
      <c r="F30" s="215">
        <v>11.09</v>
      </c>
      <c r="G30" s="215"/>
      <c r="H30" s="124"/>
      <c r="I30" s="102">
        <v>31</v>
      </c>
      <c r="J30" s="102">
        <v>142</v>
      </c>
      <c r="K30" s="102">
        <f t="shared" si="0"/>
        <v>15.373933743304899</v>
      </c>
      <c r="L30" s="126"/>
      <c r="M30" s="117">
        <v>15</v>
      </c>
      <c r="N30" s="126"/>
      <c r="O30" s="119">
        <v>130</v>
      </c>
      <c r="P30" s="119"/>
      <c r="Q30" s="119">
        <v>21</v>
      </c>
      <c r="R30" s="119"/>
      <c r="S30" s="119">
        <v>16.55</v>
      </c>
      <c r="T30" s="1"/>
    </row>
    <row r="31" spans="1:20" ht="18" customHeight="1">
      <c r="A31" s="44">
        <v>27</v>
      </c>
      <c r="B31" s="67">
        <v>572102</v>
      </c>
      <c r="C31" s="81" t="s">
        <v>157</v>
      </c>
      <c r="D31" s="33" t="s">
        <v>757</v>
      </c>
      <c r="E31" s="33" t="s">
        <v>392</v>
      </c>
      <c r="F31" s="215">
        <v>12.76</v>
      </c>
      <c r="G31" s="215"/>
      <c r="H31" s="124"/>
      <c r="I31" s="102">
        <v>63</v>
      </c>
      <c r="J31" s="102">
        <v>150</v>
      </c>
      <c r="K31" s="102">
        <f t="shared" si="0"/>
        <v>28</v>
      </c>
      <c r="L31" s="126"/>
      <c r="M31" s="117">
        <v>2</v>
      </c>
      <c r="N31" s="126"/>
      <c r="O31" s="119">
        <v>109</v>
      </c>
      <c r="P31" s="119"/>
      <c r="Q31" s="119">
        <v>8</v>
      </c>
      <c r="R31" s="119"/>
      <c r="S31" s="119">
        <v>16.55</v>
      </c>
      <c r="T31" s="1"/>
    </row>
    <row r="32" spans="1:20" ht="18" customHeight="1">
      <c r="A32" s="44">
        <v>28</v>
      </c>
      <c r="B32" s="67">
        <v>572103</v>
      </c>
      <c r="C32" s="81" t="s">
        <v>157</v>
      </c>
      <c r="D32" s="33" t="s">
        <v>758</v>
      </c>
      <c r="E32" s="33" t="s">
        <v>730</v>
      </c>
      <c r="F32" s="215">
        <v>9.81</v>
      </c>
      <c r="G32" s="215"/>
      <c r="H32" s="124"/>
      <c r="I32" s="102">
        <v>35</v>
      </c>
      <c r="J32" s="102">
        <v>144</v>
      </c>
      <c r="K32" s="102">
        <f t="shared" si="0"/>
        <v>16.878858024691358</v>
      </c>
      <c r="L32" s="126"/>
      <c r="M32" s="117">
        <v>3</v>
      </c>
      <c r="N32" s="126"/>
      <c r="O32" s="119">
        <v>160</v>
      </c>
      <c r="P32" s="119"/>
      <c r="Q32" s="119">
        <v>25</v>
      </c>
      <c r="R32" s="119"/>
      <c r="S32" s="119">
        <v>13.16</v>
      </c>
      <c r="T32" s="1"/>
    </row>
    <row r="33" spans="1:20" ht="18" customHeight="1">
      <c r="A33" s="44">
        <v>29</v>
      </c>
      <c r="B33" s="67">
        <v>572104</v>
      </c>
      <c r="C33" s="81" t="s">
        <v>157</v>
      </c>
      <c r="D33" s="33" t="s">
        <v>759</v>
      </c>
      <c r="E33" s="33" t="s">
        <v>384</v>
      </c>
      <c r="F33" s="215">
        <v>11.71</v>
      </c>
      <c r="G33" s="215"/>
      <c r="H33" s="124"/>
      <c r="I33" s="102">
        <v>67</v>
      </c>
      <c r="J33" s="102">
        <v>155</v>
      </c>
      <c r="K33" s="102">
        <f t="shared" si="0"/>
        <v>27.887617065556707</v>
      </c>
      <c r="L33" s="126"/>
      <c r="M33" s="117">
        <v>14</v>
      </c>
      <c r="N33" s="126"/>
      <c r="O33" s="119">
        <v>118</v>
      </c>
      <c r="P33" s="119"/>
      <c r="Q33" s="119">
        <v>0</v>
      </c>
      <c r="R33" s="119"/>
      <c r="S33" s="119">
        <v>14.18</v>
      </c>
      <c r="T33" s="1"/>
    </row>
    <row r="34" spans="1:20" ht="18" customHeight="1">
      <c r="A34" s="44">
        <v>30</v>
      </c>
      <c r="B34" s="67">
        <v>572111</v>
      </c>
      <c r="C34" s="81" t="s">
        <v>157</v>
      </c>
      <c r="D34" s="33" t="s">
        <v>760</v>
      </c>
      <c r="E34" s="33" t="s">
        <v>731</v>
      </c>
      <c r="F34" s="215">
        <v>10.01</v>
      </c>
      <c r="G34" s="215"/>
      <c r="H34" s="124"/>
      <c r="I34" s="102">
        <v>25</v>
      </c>
      <c r="J34" s="102">
        <v>134</v>
      </c>
      <c r="K34" s="102">
        <f t="shared" si="0"/>
        <v>13.922922699933167</v>
      </c>
      <c r="L34" s="126"/>
      <c r="M34" s="117">
        <v>5</v>
      </c>
      <c r="N34" s="126"/>
      <c r="O34" s="119">
        <v>155</v>
      </c>
      <c r="P34" s="119"/>
      <c r="Q34" s="119">
        <v>30</v>
      </c>
      <c r="R34" s="119"/>
      <c r="S34" s="119">
        <v>12.89</v>
      </c>
      <c r="T34" s="1"/>
    </row>
    <row r="35" spans="1:20" ht="18" customHeight="1">
      <c r="A35" s="44">
        <v>31</v>
      </c>
      <c r="B35" s="67">
        <v>572114</v>
      </c>
      <c r="C35" s="81" t="s">
        <v>157</v>
      </c>
      <c r="D35" s="33" t="s">
        <v>761</v>
      </c>
      <c r="E35" s="33" t="s">
        <v>732</v>
      </c>
      <c r="F35" s="215">
        <v>11.45</v>
      </c>
      <c r="G35" s="215"/>
      <c r="H35" s="124"/>
      <c r="I35" s="102">
        <v>36</v>
      </c>
      <c r="J35" s="102">
        <v>150</v>
      </c>
      <c r="K35" s="102">
        <f t="shared" si="0"/>
        <v>16</v>
      </c>
      <c r="L35" s="126"/>
      <c r="M35" s="117">
        <v>14</v>
      </c>
      <c r="N35" s="126"/>
      <c r="O35" s="119">
        <v>128</v>
      </c>
      <c r="P35" s="119"/>
      <c r="Q35" s="119">
        <v>22</v>
      </c>
      <c r="R35" s="119"/>
      <c r="S35" s="119">
        <v>12.89</v>
      </c>
      <c r="T35" s="1"/>
    </row>
    <row r="36" spans="1:20" ht="18" customHeight="1">
      <c r="A36" s="44">
        <v>32</v>
      </c>
      <c r="B36" s="67">
        <v>572118</v>
      </c>
      <c r="C36" s="81" t="s">
        <v>157</v>
      </c>
      <c r="D36" s="33" t="s">
        <v>762</v>
      </c>
      <c r="E36" s="33" t="s">
        <v>733</v>
      </c>
      <c r="F36" s="215">
        <v>10.84</v>
      </c>
      <c r="G36" s="215"/>
      <c r="H36" s="124"/>
      <c r="I36" s="102">
        <v>36.6</v>
      </c>
      <c r="J36" s="102">
        <v>141</v>
      </c>
      <c r="K36" s="102">
        <f t="shared" si="0"/>
        <v>18.409536743624567</v>
      </c>
      <c r="L36" s="126"/>
      <c r="M36" s="117">
        <v>8</v>
      </c>
      <c r="N36" s="126"/>
      <c r="O36" s="119">
        <v>149</v>
      </c>
      <c r="P36" s="119"/>
      <c r="Q36" s="119">
        <v>17</v>
      </c>
      <c r="R36" s="119"/>
      <c r="S36" s="119">
        <v>13.07</v>
      </c>
      <c r="T36" s="1"/>
    </row>
    <row r="37" spans="1:20" ht="18" customHeight="1">
      <c r="A37" s="44">
        <v>33</v>
      </c>
      <c r="B37" s="67">
        <v>572120</v>
      </c>
      <c r="C37" s="81" t="s">
        <v>157</v>
      </c>
      <c r="D37" s="34" t="s">
        <v>763</v>
      </c>
      <c r="E37" s="34" t="s">
        <v>734</v>
      </c>
      <c r="F37" s="215">
        <v>10.98</v>
      </c>
      <c r="G37" s="215"/>
      <c r="H37" s="124"/>
      <c r="I37" s="102">
        <v>31</v>
      </c>
      <c r="J37" s="102">
        <v>148</v>
      </c>
      <c r="K37" s="102">
        <f t="shared" si="0"/>
        <v>14.152666179693208</v>
      </c>
      <c r="L37" s="126"/>
      <c r="M37" s="117">
        <v>1</v>
      </c>
      <c r="N37" s="126"/>
      <c r="O37" s="119">
        <v>112</v>
      </c>
      <c r="P37" s="119"/>
      <c r="Q37" s="119">
        <v>16</v>
      </c>
      <c r="R37" s="119"/>
      <c r="S37" s="119">
        <v>16.09</v>
      </c>
      <c r="T37" s="1"/>
    </row>
    <row r="38" spans="1:20" ht="18" customHeight="1">
      <c r="A38" s="44">
        <v>34</v>
      </c>
      <c r="B38" s="67">
        <v>572130</v>
      </c>
      <c r="C38" s="81" t="s">
        <v>157</v>
      </c>
      <c r="D38" s="33" t="s">
        <v>764</v>
      </c>
      <c r="E38" s="33" t="s">
        <v>163</v>
      </c>
      <c r="F38" s="216">
        <v>9.8000000000000007</v>
      </c>
      <c r="G38" s="216"/>
      <c r="H38" s="125"/>
      <c r="I38" s="102">
        <v>25</v>
      </c>
      <c r="J38" s="102">
        <v>135</v>
      </c>
      <c r="K38" s="102">
        <f t="shared" si="0"/>
        <v>13.717421124828531</v>
      </c>
      <c r="L38" s="126"/>
      <c r="M38" s="117">
        <v>13</v>
      </c>
      <c r="N38" s="126"/>
      <c r="O38" s="119">
        <v>159</v>
      </c>
      <c r="P38" s="119"/>
      <c r="Q38" s="119">
        <v>19</v>
      </c>
      <c r="R38" s="119"/>
      <c r="S38" s="119">
        <v>12.3</v>
      </c>
      <c r="T38" s="1"/>
    </row>
    <row r="39" spans="1:20" ht="18" customHeight="1">
      <c r="A39" s="44">
        <v>35</v>
      </c>
      <c r="B39" s="67">
        <v>572131</v>
      </c>
      <c r="C39" s="81" t="s">
        <v>157</v>
      </c>
      <c r="D39" s="34" t="s">
        <v>765</v>
      </c>
      <c r="E39" s="34" t="s">
        <v>164</v>
      </c>
      <c r="F39" s="215">
        <v>11.58</v>
      </c>
      <c r="G39" s="215"/>
      <c r="H39" s="124"/>
      <c r="I39" s="102">
        <v>29</v>
      </c>
      <c r="J39" s="102">
        <v>142</v>
      </c>
      <c r="K39" s="102">
        <f t="shared" si="0"/>
        <v>14.382067050188455</v>
      </c>
      <c r="L39" s="126"/>
      <c r="M39" s="117">
        <v>4</v>
      </c>
      <c r="N39" s="126"/>
      <c r="O39" s="119">
        <v>172</v>
      </c>
      <c r="P39" s="119"/>
      <c r="Q39" s="119">
        <v>18</v>
      </c>
      <c r="R39" s="119"/>
      <c r="S39" s="119">
        <v>12.5</v>
      </c>
      <c r="T39" s="1"/>
    </row>
    <row r="40" spans="1:20" ht="18" customHeight="1">
      <c r="A40" s="44">
        <v>36</v>
      </c>
      <c r="B40" s="67">
        <v>572513</v>
      </c>
      <c r="C40" s="81" t="s">
        <v>157</v>
      </c>
      <c r="D40" s="34" t="s">
        <v>766</v>
      </c>
      <c r="E40" s="34" t="s">
        <v>215</v>
      </c>
      <c r="F40" s="215">
        <v>11.3</v>
      </c>
      <c r="G40" s="215"/>
      <c r="H40" s="124"/>
      <c r="I40" s="102">
        <v>30</v>
      </c>
      <c r="J40" s="102">
        <v>141</v>
      </c>
      <c r="K40" s="102">
        <f t="shared" si="0"/>
        <v>15.089784216085711</v>
      </c>
      <c r="L40" s="126"/>
      <c r="M40" s="117">
        <v>1</v>
      </c>
      <c r="N40" s="126"/>
      <c r="O40" s="119">
        <v>135</v>
      </c>
      <c r="P40" s="119"/>
      <c r="Q40" s="119">
        <v>9</v>
      </c>
      <c r="R40" s="119"/>
      <c r="S40" s="119">
        <v>13.25</v>
      </c>
      <c r="T40" s="1"/>
    </row>
    <row r="41" spans="1:20" ht="18" customHeight="1">
      <c r="A41" s="44">
        <v>37</v>
      </c>
      <c r="B41" s="67">
        <v>572514</v>
      </c>
      <c r="C41" s="81" t="s">
        <v>157</v>
      </c>
      <c r="D41" s="34" t="s">
        <v>767</v>
      </c>
      <c r="E41" s="34" t="s">
        <v>735</v>
      </c>
      <c r="F41" s="215">
        <v>9.64</v>
      </c>
      <c r="G41" s="215"/>
      <c r="H41" s="124"/>
      <c r="I41" s="102">
        <v>33</v>
      </c>
      <c r="J41" s="102">
        <v>142</v>
      </c>
      <c r="K41" s="102">
        <f t="shared" si="0"/>
        <v>16.365800436421345</v>
      </c>
      <c r="L41" s="126"/>
      <c r="M41" s="117">
        <v>9</v>
      </c>
      <c r="N41" s="126"/>
      <c r="O41" s="119">
        <v>160</v>
      </c>
      <c r="P41" s="119"/>
      <c r="Q41" s="119">
        <v>27</v>
      </c>
      <c r="R41" s="119"/>
      <c r="S41" s="119">
        <v>11.82</v>
      </c>
      <c r="T41" s="1"/>
    </row>
    <row r="42" spans="1:20" ht="18" customHeight="1">
      <c r="A42" s="44">
        <v>38</v>
      </c>
      <c r="B42" s="67">
        <v>572135</v>
      </c>
      <c r="C42" s="81" t="s">
        <v>157</v>
      </c>
      <c r="D42" s="34" t="s">
        <v>768</v>
      </c>
      <c r="E42" s="34" t="s">
        <v>736</v>
      </c>
      <c r="F42" s="215">
        <v>10.42</v>
      </c>
      <c r="G42" s="215"/>
      <c r="H42" s="124"/>
      <c r="I42" s="102">
        <v>28</v>
      </c>
      <c r="J42" s="102">
        <v>141</v>
      </c>
      <c r="K42" s="102">
        <f t="shared" si="0"/>
        <v>14.083798601679998</v>
      </c>
      <c r="L42" s="126"/>
      <c r="M42" s="117">
        <v>3</v>
      </c>
      <c r="N42" s="126"/>
      <c r="O42" s="119">
        <v>133</v>
      </c>
      <c r="P42" s="119"/>
      <c r="Q42" s="119">
        <v>14</v>
      </c>
      <c r="R42" s="119"/>
      <c r="S42" s="119">
        <v>15.52</v>
      </c>
      <c r="T42" s="1"/>
    </row>
    <row r="43" spans="1:20" ht="18" customHeight="1">
      <c r="A43" s="44">
        <v>39</v>
      </c>
      <c r="B43" s="67">
        <v>572517</v>
      </c>
      <c r="C43" s="81" t="s">
        <v>157</v>
      </c>
      <c r="D43" s="34" t="s">
        <v>769</v>
      </c>
      <c r="E43" s="34" t="s">
        <v>737</v>
      </c>
      <c r="F43" s="215">
        <v>11.53</v>
      </c>
      <c r="G43" s="215"/>
      <c r="H43" s="124"/>
      <c r="I43" s="102">
        <v>35</v>
      </c>
      <c r="J43" s="102">
        <v>141</v>
      </c>
      <c r="K43" s="102">
        <f t="shared" si="0"/>
        <v>17.604748252099998</v>
      </c>
      <c r="L43" s="126"/>
      <c r="M43" s="117">
        <v>3</v>
      </c>
      <c r="N43" s="126"/>
      <c r="O43" s="119">
        <v>109</v>
      </c>
      <c r="P43" s="119"/>
      <c r="Q43" s="119">
        <v>21</v>
      </c>
      <c r="R43" s="119"/>
      <c r="S43" s="119">
        <v>13.31</v>
      </c>
      <c r="T43" s="1"/>
    </row>
    <row r="44" spans="1:20" ht="18" customHeight="1">
      <c r="A44" s="44">
        <v>40</v>
      </c>
      <c r="B44" s="67">
        <v>572522</v>
      </c>
      <c r="C44" s="81" t="s">
        <v>157</v>
      </c>
      <c r="D44" s="34" t="s">
        <v>770</v>
      </c>
      <c r="E44" s="34" t="s">
        <v>738</v>
      </c>
      <c r="F44" s="215">
        <v>10.32</v>
      </c>
      <c r="G44" s="215"/>
      <c r="H44" s="124"/>
      <c r="I44" s="102">
        <v>28.5</v>
      </c>
      <c r="J44" s="102">
        <v>142</v>
      </c>
      <c r="K44" s="102">
        <f t="shared" si="0"/>
        <v>14.134100376909343</v>
      </c>
      <c r="L44" s="126"/>
      <c r="M44" s="117">
        <v>3</v>
      </c>
      <c r="N44" s="126"/>
      <c r="O44" s="119">
        <v>118</v>
      </c>
      <c r="P44" s="119"/>
      <c r="Q44" s="119">
        <v>26</v>
      </c>
      <c r="R44" s="119"/>
      <c r="S44" s="119">
        <v>13.54</v>
      </c>
      <c r="T44" s="1"/>
    </row>
    <row r="45" spans="1:20" ht="21">
      <c r="I45" s="91"/>
      <c r="O45" s="1"/>
      <c r="P45" s="1"/>
      <c r="Q45" s="13"/>
      <c r="R45" s="13"/>
      <c r="S45" s="1"/>
      <c r="T45" s="1"/>
    </row>
    <row r="46" spans="1:20" ht="21">
      <c r="I46" s="91"/>
      <c r="O46" s="1"/>
      <c r="P46" s="1"/>
      <c r="Q46" s="13"/>
      <c r="R46" s="13"/>
      <c r="S46" s="1"/>
      <c r="T46" s="1"/>
    </row>
    <row r="47" spans="1:20" ht="21">
      <c r="I47" s="91"/>
      <c r="O47" s="1"/>
      <c r="P47" s="1"/>
      <c r="Q47" s="13"/>
      <c r="R47" s="13"/>
      <c r="S47" s="1"/>
      <c r="T47" s="1"/>
    </row>
    <row r="48" spans="1:20">
      <c r="O48" s="1"/>
      <c r="P48" s="1"/>
      <c r="Q48" s="13"/>
      <c r="R48" s="13"/>
      <c r="S48" s="1"/>
      <c r="T48" s="1"/>
    </row>
  </sheetData>
  <mergeCells count="45">
    <mergeCell ref="F25:G25"/>
    <mergeCell ref="F26:G26"/>
    <mergeCell ref="F35:G35"/>
    <mergeCell ref="F36:G36"/>
    <mergeCell ref="F31:G31"/>
    <mergeCell ref="F32:G32"/>
    <mergeCell ref="F33:G33"/>
    <mergeCell ref="F34:G34"/>
    <mergeCell ref="F28:G28"/>
    <mergeCell ref="F29:G29"/>
    <mergeCell ref="F30:G30"/>
    <mergeCell ref="F43:G43"/>
    <mergeCell ref="F44:G44"/>
    <mergeCell ref="F37:G37"/>
    <mergeCell ref="F38:G38"/>
    <mergeCell ref="F39:G39"/>
    <mergeCell ref="F40:G40"/>
    <mergeCell ref="F41:G41"/>
    <mergeCell ref="F42:G42"/>
    <mergeCell ref="F9:G9"/>
    <mergeCell ref="F10:G10"/>
    <mergeCell ref="F19:G19"/>
    <mergeCell ref="F20:G20"/>
    <mergeCell ref="F21:G21"/>
    <mergeCell ref="F22:G22"/>
    <mergeCell ref="F27:G27"/>
    <mergeCell ref="F5:G5"/>
    <mergeCell ref="F6:G6"/>
    <mergeCell ref="F16:G16"/>
    <mergeCell ref="F17:G17"/>
    <mergeCell ref="F18:G18"/>
    <mergeCell ref="F11:G11"/>
    <mergeCell ref="F12:G12"/>
    <mergeCell ref="F13:G13"/>
    <mergeCell ref="F14:G14"/>
    <mergeCell ref="F7:G7"/>
    <mergeCell ref="F8:G8"/>
    <mergeCell ref="F23:G23"/>
    <mergeCell ref="F24:G24"/>
    <mergeCell ref="F15:G15"/>
    <mergeCell ref="A1:M1"/>
    <mergeCell ref="A2:M2"/>
    <mergeCell ref="A3:M3"/>
    <mergeCell ref="C4:E4"/>
    <mergeCell ref="F4:G4"/>
  </mergeCells>
  <pageMargins left="0.7" right="0.7" top="0.75" bottom="0.75" header="0.3" footer="0.3"/>
  <pageSetup paperSize="5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80"/>
  <sheetViews>
    <sheetView topLeftCell="A30" workbookViewId="0">
      <selection activeCell="A5" sqref="A5:IV44"/>
    </sheetView>
  </sheetViews>
  <sheetFormatPr defaultColWidth="9" defaultRowHeight="23.45" customHeight="1"/>
  <cols>
    <col min="1" max="1" width="5" style="1" customWidth="1"/>
    <col min="2" max="2" width="10" style="1" customWidth="1"/>
    <col min="3" max="3" width="6.85546875" style="1" customWidth="1"/>
    <col min="4" max="4" width="10.85546875" style="1" customWidth="1"/>
    <col min="5" max="5" width="13.42578125" style="1" customWidth="1"/>
    <col min="6" max="6" width="6.28515625" style="1" customWidth="1"/>
    <col min="7" max="7" width="7.28515625" style="1" customWidth="1"/>
    <col min="8" max="8" width="15.42578125" style="1" customWidth="1"/>
    <col min="9" max="9" width="11.85546875" style="1" customWidth="1"/>
    <col min="10" max="10" width="7.7109375" style="1" customWidth="1"/>
    <col min="11" max="11" width="12.85546875" style="1" customWidth="1"/>
    <col min="12" max="12" width="14.7109375" style="1" customWidth="1"/>
    <col min="13" max="13" width="12.42578125" style="1" customWidth="1"/>
    <col min="14" max="14" width="12.85546875" style="1" customWidth="1"/>
    <col min="15" max="16384" width="9" style="1"/>
  </cols>
  <sheetData>
    <row r="1" spans="1:14" ht="23.45" customHeight="1">
      <c r="A1" s="211" t="s">
        <v>146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4" ht="23.45" customHeight="1">
      <c r="A2" s="212" t="s">
        <v>776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4" ht="23.45" customHeight="1">
      <c r="A3" s="210" t="s">
        <v>777</v>
      </c>
      <c r="B3" s="210"/>
      <c r="C3" s="210"/>
      <c r="D3" s="210"/>
      <c r="E3" s="210"/>
      <c r="F3" s="212"/>
      <c r="G3" s="212"/>
      <c r="H3" s="212"/>
      <c r="I3" s="212"/>
      <c r="J3" s="212"/>
      <c r="K3" s="212"/>
    </row>
    <row r="4" spans="1:14" ht="23.45" customHeight="1">
      <c r="A4" s="4" t="s">
        <v>147</v>
      </c>
      <c r="B4" s="4" t="s">
        <v>1</v>
      </c>
      <c r="C4" s="217" t="s">
        <v>150</v>
      </c>
      <c r="D4" s="217"/>
      <c r="E4" s="218"/>
      <c r="F4" s="215" t="s">
        <v>783</v>
      </c>
      <c r="G4" s="215"/>
      <c r="H4" s="113" t="s">
        <v>785</v>
      </c>
      <c r="I4" s="113" t="s">
        <v>786</v>
      </c>
      <c r="J4" s="113" t="s">
        <v>784</v>
      </c>
      <c r="K4" s="116" t="s">
        <v>787</v>
      </c>
      <c r="L4" s="116" t="s">
        <v>788</v>
      </c>
      <c r="M4" s="116" t="s">
        <v>789</v>
      </c>
      <c r="N4" s="116" t="s">
        <v>790</v>
      </c>
    </row>
    <row r="5" spans="1:14" ht="19.5" customHeight="1">
      <c r="A5" s="44">
        <v>1</v>
      </c>
      <c r="B5" s="67">
        <v>572001</v>
      </c>
      <c r="C5" s="45" t="s">
        <v>156</v>
      </c>
      <c r="D5" s="79" t="s">
        <v>166</v>
      </c>
      <c r="E5" s="33" t="s">
        <v>652</v>
      </c>
      <c r="F5" s="215">
        <v>9.27</v>
      </c>
      <c r="G5" s="215"/>
      <c r="H5" s="114">
        <v>31</v>
      </c>
      <c r="I5" s="114">
        <v>141</v>
      </c>
      <c r="J5" s="114">
        <f>H5/(I5/100)^2</f>
        <v>15.592777023288569</v>
      </c>
      <c r="K5" s="117">
        <v>-11</v>
      </c>
      <c r="L5" s="119">
        <v>142</v>
      </c>
      <c r="M5" s="119">
        <v>21</v>
      </c>
      <c r="N5" s="119">
        <v>13.52</v>
      </c>
    </row>
    <row r="6" spans="1:14" ht="19.5" customHeight="1">
      <c r="A6" s="44">
        <v>2</v>
      </c>
      <c r="B6" s="67">
        <v>572009</v>
      </c>
      <c r="C6" s="45" t="s">
        <v>156</v>
      </c>
      <c r="D6" s="79" t="s">
        <v>680</v>
      </c>
      <c r="E6" s="33" t="s">
        <v>381</v>
      </c>
      <c r="F6" s="215">
        <v>10.039999999999999</v>
      </c>
      <c r="G6" s="215"/>
      <c r="H6" s="114">
        <v>57</v>
      </c>
      <c r="I6" s="114">
        <v>147</v>
      </c>
      <c r="J6" s="114">
        <f t="shared" ref="J6:J44" si="0">H6/(I6/100)^2</f>
        <v>26.377898098014718</v>
      </c>
      <c r="K6" s="117">
        <v>0</v>
      </c>
      <c r="L6" s="119">
        <v>130</v>
      </c>
      <c r="M6" s="119">
        <v>6</v>
      </c>
      <c r="N6" s="121">
        <v>15</v>
      </c>
    </row>
    <row r="7" spans="1:14" ht="19.5" customHeight="1">
      <c r="A7" s="44">
        <v>3</v>
      </c>
      <c r="B7" s="67">
        <v>572012</v>
      </c>
      <c r="C7" s="45" t="s">
        <v>156</v>
      </c>
      <c r="D7" s="79" t="s">
        <v>681</v>
      </c>
      <c r="E7" s="33" t="s">
        <v>383</v>
      </c>
      <c r="F7" s="215">
        <v>9.26</v>
      </c>
      <c r="G7" s="215"/>
      <c r="H7" s="114">
        <v>49</v>
      </c>
      <c r="I7" s="114">
        <v>137</v>
      </c>
      <c r="J7" s="114">
        <f t="shared" si="0"/>
        <v>26.106878363258563</v>
      </c>
      <c r="K7" s="117">
        <v>-3</v>
      </c>
      <c r="L7" s="119">
        <v>130</v>
      </c>
      <c r="M7" s="119">
        <v>19</v>
      </c>
      <c r="N7" s="119">
        <v>11.86</v>
      </c>
    </row>
    <row r="8" spans="1:14" ht="19.5" customHeight="1">
      <c r="A8" s="44">
        <v>4</v>
      </c>
      <c r="B8" s="67">
        <v>572013</v>
      </c>
      <c r="C8" s="45" t="s">
        <v>156</v>
      </c>
      <c r="D8" s="79" t="s">
        <v>371</v>
      </c>
      <c r="E8" s="33" t="s">
        <v>386</v>
      </c>
      <c r="F8" s="215">
        <v>10.02</v>
      </c>
      <c r="G8" s="215"/>
      <c r="H8" s="114">
        <v>48</v>
      </c>
      <c r="I8" s="114">
        <v>138</v>
      </c>
      <c r="J8" s="114">
        <f t="shared" si="0"/>
        <v>25.204788909892883</v>
      </c>
      <c r="K8" s="117">
        <v>-1</v>
      </c>
      <c r="L8" s="119">
        <v>145</v>
      </c>
      <c r="M8" s="119">
        <v>20</v>
      </c>
      <c r="N8" s="119">
        <v>14.22</v>
      </c>
    </row>
    <row r="9" spans="1:14" ht="19.5" customHeight="1">
      <c r="A9" s="44">
        <v>5</v>
      </c>
      <c r="B9" s="67">
        <v>572014</v>
      </c>
      <c r="C9" s="45" t="s">
        <v>156</v>
      </c>
      <c r="D9" s="79" t="s">
        <v>543</v>
      </c>
      <c r="E9" s="33" t="s">
        <v>653</v>
      </c>
      <c r="F9" s="215">
        <v>9.31</v>
      </c>
      <c r="G9" s="215"/>
      <c r="H9" s="114">
        <v>47</v>
      </c>
      <c r="I9" s="114">
        <v>148</v>
      </c>
      <c r="J9" s="114">
        <f t="shared" si="0"/>
        <v>21.457268078889701</v>
      </c>
      <c r="K9" s="117">
        <v>-2</v>
      </c>
      <c r="L9" s="119">
        <v>150</v>
      </c>
      <c r="M9" s="119">
        <v>24</v>
      </c>
      <c r="N9" s="119">
        <v>11.63</v>
      </c>
    </row>
    <row r="10" spans="1:14" ht="19.5" customHeight="1">
      <c r="A10" s="44">
        <v>6</v>
      </c>
      <c r="B10" s="67">
        <v>572018</v>
      </c>
      <c r="C10" s="45" t="s">
        <v>156</v>
      </c>
      <c r="D10" s="79" t="s">
        <v>682</v>
      </c>
      <c r="E10" s="33" t="s">
        <v>654</v>
      </c>
      <c r="F10" s="215">
        <v>10.16</v>
      </c>
      <c r="G10" s="215"/>
      <c r="H10" s="114">
        <v>27</v>
      </c>
      <c r="I10" s="114">
        <v>137</v>
      </c>
      <c r="J10" s="114">
        <f t="shared" si="0"/>
        <v>14.385422771591452</v>
      </c>
      <c r="K10" s="117">
        <v>0</v>
      </c>
      <c r="L10" s="119">
        <v>135</v>
      </c>
      <c r="M10" s="119">
        <v>21</v>
      </c>
      <c r="N10" s="119">
        <v>13.12</v>
      </c>
    </row>
    <row r="11" spans="1:14" ht="19.5" customHeight="1">
      <c r="A11" s="44">
        <v>7</v>
      </c>
      <c r="B11" s="67">
        <v>572019</v>
      </c>
      <c r="C11" s="45" t="s">
        <v>156</v>
      </c>
      <c r="D11" s="79" t="s">
        <v>474</v>
      </c>
      <c r="E11" s="33" t="s">
        <v>655</v>
      </c>
      <c r="F11" s="215">
        <v>11.65</v>
      </c>
      <c r="G11" s="215"/>
      <c r="H11" s="114">
        <v>35</v>
      </c>
      <c r="I11" s="114">
        <v>149</v>
      </c>
      <c r="J11" s="114">
        <f t="shared" si="0"/>
        <v>15.765055628124859</v>
      </c>
      <c r="K11" s="117">
        <v>0</v>
      </c>
      <c r="L11" s="119">
        <v>140</v>
      </c>
      <c r="M11" s="119">
        <v>18</v>
      </c>
      <c r="N11" s="119">
        <v>12.95</v>
      </c>
    </row>
    <row r="12" spans="1:14" ht="19.5" customHeight="1">
      <c r="A12" s="44">
        <v>8</v>
      </c>
      <c r="B12" s="67">
        <v>572021</v>
      </c>
      <c r="C12" s="45" t="s">
        <v>156</v>
      </c>
      <c r="D12" s="79" t="s">
        <v>683</v>
      </c>
      <c r="E12" s="33" t="s">
        <v>656</v>
      </c>
      <c r="F12" s="215">
        <v>9.7200000000000006</v>
      </c>
      <c r="G12" s="215"/>
      <c r="H12" s="114">
        <v>43</v>
      </c>
      <c r="I12" s="114">
        <v>147</v>
      </c>
      <c r="J12" s="114">
        <f t="shared" si="0"/>
        <v>19.899116109028647</v>
      </c>
      <c r="K12" s="117">
        <v>1</v>
      </c>
      <c r="L12" s="119">
        <v>140</v>
      </c>
      <c r="M12" s="119">
        <v>18</v>
      </c>
      <c r="N12" s="119">
        <v>15.09</v>
      </c>
    </row>
    <row r="13" spans="1:14" ht="19.5" customHeight="1">
      <c r="A13" s="44">
        <v>9</v>
      </c>
      <c r="B13" s="67">
        <v>572028</v>
      </c>
      <c r="C13" s="45" t="s">
        <v>156</v>
      </c>
      <c r="D13" s="79" t="s">
        <v>684</v>
      </c>
      <c r="E13" s="33" t="s">
        <v>657</v>
      </c>
      <c r="F13" s="215">
        <v>8.77</v>
      </c>
      <c r="G13" s="215"/>
      <c r="H13" s="114">
        <v>38</v>
      </c>
      <c r="I13" s="114">
        <v>146</v>
      </c>
      <c r="J13" s="114">
        <f t="shared" si="0"/>
        <v>17.82698442484519</v>
      </c>
      <c r="K13" s="117">
        <v>8</v>
      </c>
      <c r="L13" s="119">
        <v>155</v>
      </c>
      <c r="M13" s="119">
        <v>20</v>
      </c>
      <c r="N13" s="119">
        <v>13.82</v>
      </c>
    </row>
    <row r="14" spans="1:14" ht="19.5" customHeight="1">
      <c r="A14" s="44">
        <v>10</v>
      </c>
      <c r="B14" s="67">
        <v>572031</v>
      </c>
      <c r="C14" s="45" t="s">
        <v>156</v>
      </c>
      <c r="D14" s="79" t="s">
        <v>155</v>
      </c>
      <c r="E14" s="33" t="s">
        <v>374</v>
      </c>
      <c r="F14" s="216">
        <v>10.3</v>
      </c>
      <c r="G14" s="216"/>
      <c r="H14" s="114">
        <v>33</v>
      </c>
      <c r="I14" s="114">
        <v>141</v>
      </c>
      <c r="J14" s="114">
        <f t="shared" si="0"/>
        <v>16.598762637694282</v>
      </c>
      <c r="K14" s="117">
        <v>-1</v>
      </c>
      <c r="L14" s="119">
        <v>130</v>
      </c>
      <c r="M14" s="119">
        <v>17</v>
      </c>
      <c r="N14" s="119">
        <v>11.98</v>
      </c>
    </row>
    <row r="15" spans="1:14" ht="19.5" customHeight="1">
      <c r="A15" s="44">
        <v>11</v>
      </c>
      <c r="B15" s="67">
        <v>572056</v>
      </c>
      <c r="C15" s="45" t="s">
        <v>156</v>
      </c>
      <c r="D15" s="79" t="s">
        <v>394</v>
      </c>
      <c r="E15" s="33" t="s">
        <v>658</v>
      </c>
      <c r="F15" s="215">
        <v>8.7799999999999994</v>
      </c>
      <c r="G15" s="215"/>
      <c r="H15" s="114">
        <v>24</v>
      </c>
      <c r="I15" s="114">
        <v>134</v>
      </c>
      <c r="J15" s="114">
        <f t="shared" si="0"/>
        <v>13.366005791935841</v>
      </c>
      <c r="K15" s="117">
        <v>13</v>
      </c>
      <c r="L15" s="119">
        <v>139</v>
      </c>
      <c r="M15" s="119">
        <v>15</v>
      </c>
      <c r="N15" s="119">
        <v>11.54</v>
      </c>
    </row>
    <row r="16" spans="1:14" ht="19.5" customHeight="1">
      <c r="A16" s="44">
        <v>12</v>
      </c>
      <c r="B16" s="67">
        <v>572057</v>
      </c>
      <c r="C16" s="45" t="s">
        <v>156</v>
      </c>
      <c r="D16" s="79" t="s">
        <v>685</v>
      </c>
      <c r="E16" s="33" t="s">
        <v>659</v>
      </c>
      <c r="F16" s="215">
        <v>11.01</v>
      </c>
      <c r="G16" s="215"/>
      <c r="H16" s="114">
        <v>27</v>
      </c>
      <c r="I16" s="114">
        <v>143</v>
      </c>
      <c r="J16" s="114">
        <f t="shared" si="0"/>
        <v>13.203579637146072</v>
      </c>
      <c r="K16" s="117">
        <v>5</v>
      </c>
      <c r="L16" s="119">
        <v>150</v>
      </c>
      <c r="M16" s="119">
        <v>22</v>
      </c>
      <c r="N16" s="119">
        <v>13.5</v>
      </c>
    </row>
    <row r="17" spans="1:14" ht="19.5" customHeight="1">
      <c r="A17" s="44">
        <v>13</v>
      </c>
      <c r="B17" s="67">
        <v>572058</v>
      </c>
      <c r="C17" s="45" t="s">
        <v>156</v>
      </c>
      <c r="D17" s="79" t="s">
        <v>686</v>
      </c>
      <c r="E17" s="33" t="s">
        <v>660</v>
      </c>
      <c r="F17" s="215">
        <v>7.67</v>
      </c>
      <c r="G17" s="215"/>
      <c r="H17" s="119"/>
      <c r="I17" s="114"/>
      <c r="J17" s="114"/>
      <c r="K17" s="117"/>
      <c r="L17" s="119">
        <v>171</v>
      </c>
      <c r="M17" s="119">
        <v>19</v>
      </c>
      <c r="N17" s="119">
        <v>11.5</v>
      </c>
    </row>
    <row r="18" spans="1:14" s="26" customFormat="1" ht="19.5" customHeight="1">
      <c r="A18" s="44">
        <v>14</v>
      </c>
      <c r="B18" s="67">
        <v>572064</v>
      </c>
      <c r="C18" s="45" t="s">
        <v>156</v>
      </c>
      <c r="D18" s="80" t="s">
        <v>687</v>
      </c>
      <c r="E18" s="33" t="s">
        <v>661</v>
      </c>
      <c r="F18" s="215">
        <v>9.5399999999999991</v>
      </c>
      <c r="G18" s="215"/>
      <c r="H18" s="114">
        <v>25.5</v>
      </c>
      <c r="I18" s="114">
        <v>140</v>
      </c>
      <c r="J18" s="114">
        <f t="shared" si="0"/>
        <v>13.010204081632654</v>
      </c>
      <c r="K18" s="117">
        <v>0</v>
      </c>
      <c r="L18" s="120">
        <v>130</v>
      </c>
      <c r="M18" s="120">
        <v>19</v>
      </c>
      <c r="N18" s="119">
        <v>11.69</v>
      </c>
    </row>
    <row r="19" spans="1:14" ht="19.5" customHeight="1">
      <c r="A19" s="44">
        <v>15</v>
      </c>
      <c r="B19" s="67">
        <v>572071</v>
      </c>
      <c r="C19" s="45" t="s">
        <v>156</v>
      </c>
      <c r="D19" s="79" t="s">
        <v>688</v>
      </c>
      <c r="E19" s="34" t="s">
        <v>662</v>
      </c>
      <c r="F19" s="215">
        <v>11.11</v>
      </c>
      <c r="G19" s="215"/>
      <c r="H19" s="114">
        <v>49</v>
      </c>
      <c r="I19" s="114">
        <v>143</v>
      </c>
      <c r="J19" s="114">
        <f t="shared" si="0"/>
        <v>23.962051934079909</v>
      </c>
      <c r="K19" s="117">
        <v>1</v>
      </c>
      <c r="L19" s="119">
        <v>120</v>
      </c>
      <c r="M19" s="119">
        <v>10</v>
      </c>
      <c r="N19" s="120">
        <v>14.28</v>
      </c>
    </row>
    <row r="20" spans="1:14" ht="19.5" customHeight="1">
      <c r="A20" s="44">
        <v>16</v>
      </c>
      <c r="B20" s="67">
        <v>572078</v>
      </c>
      <c r="C20" s="45" t="s">
        <v>156</v>
      </c>
      <c r="D20" s="79" t="s">
        <v>689</v>
      </c>
      <c r="E20" s="35" t="s">
        <v>663</v>
      </c>
      <c r="F20" s="216">
        <v>12.9</v>
      </c>
      <c r="G20" s="216"/>
      <c r="H20" s="114">
        <v>29</v>
      </c>
      <c r="I20" s="114">
        <v>130</v>
      </c>
      <c r="J20" s="114">
        <f t="shared" si="0"/>
        <v>17.159763313609467</v>
      </c>
      <c r="K20" s="117">
        <v>0</v>
      </c>
      <c r="L20" s="119">
        <v>138</v>
      </c>
      <c r="M20" s="119">
        <v>10</v>
      </c>
      <c r="N20" s="119">
        <v>14.28</v>
      </c>
    </row>
    <row r="21" spans="1:14" ht="19.5" customHeight="1">
      <c r="A21" s="44">
        <v>17</v>
      </c>
      <c r="B21" s="67">
        <v>572079</v>
      </c>
      <c r="C21" s="45" t="s">
        <v>156</v>
      </c>
      <c r="D21" s="79" t="s">
        <v>690</v>
      </c>
      <c r="E21" s="33" t="s">
        <v>664</v>
      </c>
      <c r="F21" s="215">
        <v>9.73</v>
      </c>
      <c r="G21" s="215"/>
      <c r="H21" s="114">
        <v>23.5</v>
      </c>
      <c r="I21" s="114">
        <v>131</v>
      </c>
      <c r="J21" s="114">
        <f t="shared" si="0"/>
        <v>13.693840685274749</v>
      </c>
      <c r="K21" s="117">
        <v>-7</v>
      </c>
      <c r="L21" s="119">
        <v>140</v>
      </c>
      <c r="M21" s="119">
        <v>9</v>
      </c>
      <c r="N21" s="119">
        <v>12.34</v>
      </c>
    </row>
    <row r="22" spans="1:14" ht="19.5" customHeight="1">
      <c r="A22" s="44">
        <v>18</v>
      </c>
      <c r="B22" s="67">
        <v>572502</v>
      </c>
      <c r="C22" s="45" t="s">
        <v>156</v>
      </c>
      <c r="D22" s="79" t="s">
        <v>691</v>
      </c>
      <c r="E22" s="34" t="s">
        <v>665</v>
      </c>
      <c r="F22" s="216">
        <v>9.6</v>
      </c>
      <c r="G22" s="216"/>
      <c r="H22" s="114">
        <v>50.5</v>
      </c>
      <c r="I22" s="114">
        <v>146</v>
      </c>
      <c r="J22" s="114">
        <f t="shared" si="0"/>
        <v>23.691124038281107</v>
      </c>
      <c r="K22" s="117">
        <v>11</v>
      </c>
      <c r="L22" s="119">
        <v>130</v>
      </c>
      <c r="M22" s="119">
        <v>11</v>
      </c>
      <c r="N22" s="119" t="s">
        <v>792</v>
      </c>
    </row>
    <row r="23" spans="1:14" ht="19.5" customHeight="1">
      <c r="A23" s="44">
        <v>19</v>
      </c>
      <c r="B23" s="67">
        <v>572505</v>
      </c>
      <c r="C23" s="45" t="s">
        <v>156</v>
      </c>
      <c r="D23" s="79" t="s">
        <v>692</v>
      </c>
      <c r="E23" s="34" t="s">
        <v>666</v>
      </c>
      <c r="F23" s="215">
        <v>11.74</v>
      </c>
      <c r="G23" s="215"/>
      <c r="H23" s="114">
        <v>35.5</v>
      </c>
      <c r="I23" s="114">
        <v>131</v>
      </c>
      <c r="J23" s="114">
        <f t="shared" si="0"/>
        <v>20.686440184138451</v>
      </c>
      <c r="K23" s="117">
        <v>2</v>
      </c>
      <c r="L23" s="119">
        <v>130</v>
      </c>
      <c r="M23" s="119">
        <v>10</v>
      </c>
      <c r="N23" s="119">
        <v>13.15</v>
      </c>
    </row>
    <row r="24" spans="1:14" ht="19.5" customHeight="1">
      <c r="A24" s="44">
        <v>20</v>
      </c>
      <c r="B24" s="67">
        <v>572506</v>
      </c>
      <c r="C24" s="45" t="s">
        <v>156</v>
      </c>
      <c r="D24" s="79" t="s">
        <v>693</v>
      </c>
      <c r="E24" s="34" t="s">
        <v>667</v>
      </c>
      <c r="F24" s="216">
        <v>9.1999999999999993</v>
      </c>
      <c r="G24" s="216"/>
      <c r="H24" s="114">
        <v>30</v>
      </c>
      <c r="I24" s="114">
        <v>142</v>
      </c>
      <c r="J24" s="114">
        <f t="shared" si="0"/>
        <v>14.878000396746678</v>
      </c>
      <c r="K24" s="117">
        <v>-9</v>
      </c>
      <c r="L24" s="119">
        <v>150</v>
      </c>
      <c r="M24" s="119">
        <v>21</v>
      </c>
      <c r="N24" s="119">
        <v>12.32</v>
      </c>
    </row>
    <row r="25" spans="1:14" ht="19.5" customHeight="1">
      <c r="A25" s="44">
        <v>21</v>
      </c>
      <c r="B25" s="67">
        <v>572507</v>
      </c>
      <c r="C25" s="45" t="s">
        <v>156</v>
      </c>
      <c r="D25" s="79" t="s">
        <v>694</v>
      </c>
      <c r="E25" s="36" t="s">
        <v>201</v>
      </c>
      <c r="F25" s="215">
        <v>10.62</v>
      </c>
      <c r="G25" s="215"/>
      <c r="H25" s="114">
        <v>25</v>
      </c>
      <c r="I25" s="114">
        <v>140</v>
      </c>
      <c r="J25" s="114">
        <f t="shared" si="0"/>
        <v>12.755102040816329</v>
      </c>
      <c r="K25" s="117">
        <v>4</v>
      </c>
      <c r="L25" s="119">
        <v>155</v>
      </c>
      <c r="M25" s="119">
        <v>17</v>
      </c>
      <c r="N25" s="119">
        <v>12.95</v>
      </c>
    </row>
    <row r="26" spans="1:14" ht="19.5" customHeight="1">
      <c r="A26" s="44">
        <v>22</v>
      </c>
      <c r="B26" s="83">
        <v>572509</v>
      </c>
      <c r="C26" s="28" t="s">
        <v>156</v>
      </c>
      <c r="D26" s="82" t="s">
        <v>210</v>
      </c>
      <c r="E26" s="82" t="s">
        <v>211</v>
      </c>
      <c r="F26" s="215"/>
      <c r="G26" s="215"/>
      <c r="H26" s="114">
        <v>34.5</v>
      </c>
      <c r="I26" s="114">
        <v>138</v>
      </c>
      <c r="J26" s="114">
        <f t="shared" si="0"/>
        <v>18.115942028985511</v>
      </c>
      <c r="K26" s="117">
        <v>-1</v>
      </c>
      <c r="L26" s="119"/>
      <c r="M26" s="119">
        <v>11</v>
      </c>
      <c r="N26" s="119">
        <v>12.95</v>
      </c>
    </row>
    <row r="27" spans="1:14" ht="19.5" customHeight="1">
      <c r="A27" s="44">
        <v>23</v>
      </c>
      <c r="B27" s="67">
        <v>572081</v>
      </c>
      <c r="C27" s="45" t="s">
        <v>157</v>
      </c>
      <c r="D27" s="79" t="s">
        <v>395</v>
      </c>
      <c r="E27" s="33" t="s">
        <v>370</v>
      </c>
      <c r="F27" s="216">
        <v>12.1</v>
      </c>
      <c r="G27" s="216"/>
      <c r="H27" s="114">
        <v>33.5</v>
      </c>
      <c r="I27" s="114">
        <v>147</v>
      </c>
      <c r="J27" s="114">
        <f t="shared" si="0"/>
        <v>15.502799759359528</v>
      </c>
      <c r="K27" s="117">
        <v>6</v>
      </c>
      <c r="L27" s="119">
        <v>130</v>
      </c>
      <c r="M27" s="119">
        <v>13</v>
      </c>
      <c r="N27" s="119">
        <v>15.43</v>
      </c>
    </row>
    <row r="28" spans="1:14" ht="19.5" customHeight="1">
      <c r="A28" s="44">
        <v>24</v>
      </c>
      <c r="B28" s="67">
        <v>572082</v>
      </c>
      <c r="C28" s="45" t="s">
        <v>157</v>
      </c>
      <c r="D28" s="79" t="s">
        <v>167</v>
      </c>
      <c r="E28" s="33" t="s">
        <v>668</v>
      </c>
      <c r="F28" s="215"/>
      <c r="G28" s="215"/>
      <c r="H28" s="114">
        <v>25.5</v>
      </c>
      <c r="I28" s="114">
        <v>135</v>
      </c>
      <c r="J28" s="114">
        <f t="shared" si="0"/>
        <v>13.9917695473251</v>
      </c>
      <c r="K28" s="117">
        <v>1</v>
      </c>
      <c r="L28" s="119">
        <v>130</v>
      </c>
      <c r="M28" s="119">
        <v>12</v>
      </c>
      <c r="N28" s="119">
        <v>13.57</v>
      </c>
    </row>
    <row r="29" spans="1:14" ht="19.5" customHeight="1">
      <c r="A29" s="44">
        <v>25</v>
      </c>
      <c r="B29" s="67">
        <v>572085</v>
      </c>
      <c r="C29" s="45" t="s">
        <v>157</v>
      </c>
      <c r="D29" s="79" t="s">
        <v>695</v>
      </c>
      <c r="E29" s="33" t="s">
        <v>365</v>
      </c>
      <c r="F29" s="215">
        <v>11.71</v>
      </c>
      <c r="G29" s="215"/>
      <c r="H29" s="114">
        <v>25</v>
      </c>
      <c r="I29" s="114">
        <v>141</v>
      </c>
      <c r="J29" s="114">
        <f t="shared" si="0"/>
        <v>12.574820180071427</v>
      </c>
      <c r="K29" s="117">
        <v>2</v>
      </c>
      <c r="L29" s="119">
        <v>126</v>
      </c>
      <c r="M29" s="119"/>
      <c r="N29" s="119">
        <v>12.98</v>
      </c>
    </row>
    <row r="30" spans="1:14" ht="19.5" customHeight="1">
      <c r="A30" s="44">
        <v>26</v>
      </c>
      <c r="B30" s="67">
        <v>572088</v>
      </c>
      <c r="C30" s="45" t="s">
        <v>157</v>
      </c>
      <c r="D30" s="79" t="s">
        <v>696</v>
      </c>
      <c r="E30" s="33" t="s">
        <v>669</v>
      </c>
      <c r="F30" s="215">
        <v>11.84</v>
      </c>
      <c r="G30" s="215"/>
      <c r="H30" s="114">
        <v>49</v>
      </c>
      <c r="I30" s="114">
        <v>144</v>
      </c>
      <c r="J30" s="114">
        <f t="shared" si="0"/>
        <v>23.630401234567902</v>
      </c>
      <c r="K30" s="117">
        <v>10</v>
      </c>
      <c r="L30" s="119">
        <v>130</v>
      </c>
      <c r="M30" s="119">
        <v>15</v>
      </c>
      <c r="N30" s="119">
        <v>13.5</v>
      </c>
    </row>
    <row r="31" spans="1:14" ht="19.5" customHeight="1">
      <c r="A31" s="44">
        <v>27</v>
      </c>
      <c r="B31" s="67">
        <v>572091</v>
      </c>
      <c r="C31" s="45" t="s">
        <v>157</v>
      </c>
      <c r="D31" s="79" t="s">
        <v>697</v>
      </c>
      <c r="E31" s="33" t="s">
        <v>670</v>
      </c>
      <c r="F31" s="215">
        <v>10.119999999999999</v>
      </c>
      <c r="G31" s="215"/>
      <c r="H31" s="114">
        <v>25</v>
      </c>
      <c r="I31" s="114">
        <v>138</v>
      </c>
      <c r="J31" s="114">
        <f t="shared" si="0"/>
        <v>13.127494223902543</v>
      </c>
      <c r="K31" s="117">
        <v>0</v>
      </c>
      <c r="L31" s="119">
        <v>160</v>
      </c>
      <c r="M31" s="119">
        <v>8</v>
      </c>
      <c r="N31" s="119">
        <v>11.98</v>
      </c>
    </row>
    <row r="32" spans="1:14" ht="19.5" customHeight="1">
      <c r="A32" s="44">
        <v>28</v>
      </c>
      <c r="B32" s="67">
        <v>572096</v>
      </c>
      <c r="C32" s="45" t="s">
        <v>157</v>
      </c>
      <c r="D32" s="79" t="s">
        <v>698</v>
      </c>
      <c r="E32" s="33" t="s">
        <v>197</v>
      </c>
      <c r="F32" s="215">
        <v>9.86</v>
      </c>
      <c r="G32" s="215"/>
      <c r="H32" s="114">
        <v>44.5</v>
      </c>
      <c r="I32" s="114">
        <v>150</v>
      </c>
      <c r="J32" s="114">
        <f t="shared" si="0"/>
        <v>19.777777777777779</v>
      </c>
      <c r="K32" s="117">
        <v>0</v>
      </c>
      <c r="L32" s="119">
        <v>120</v>
      </c>
      <c r="M32" s="119">
        <v>11</v>
      </c>
      <c r="N32" s="119">
        <v>12.28</v>
      </c>
    </row>
    <row r="33" spans="1:14" ht="19.5" customHeight="1">
      <c r="A33" s="44">
        <v>29</v>
      </c>
      <c r="B33" s="67">
        <v>572127</v>
      </c>
      <c r="C33" s="45" t="s">
        <v>157</v>
      </c>
      <c r="D33" s="79" t="s">
        <v>699</v>
      </c>
      <c r="E33" s="33" t="s">
        <v>385</v>
      </c>
      <c r="F33" s="215">
        <v>10.76</v>
      </c>
      <c r="G33" s="215"/>
      <c r="H33" s="114">
        <v>36</v>
      </c>
      <c r="I33" s="114">
        <v>141</v>
      </c>
      <c r="J33" s="114">
        <f t="shared" si="0"/>
        <v>18.107741059302853</v>
      </c>
      <c r="K33" s="117">
        <v>5</v>
      </c>
      <c r="L33" s="119">
        <v>136</v>
      </c>
      <c r="M33" s="119">
        <v>21</v>
      </c>
      <c r="N33" s="119">
        <v>15.24</v>
      </c>
    </row>
    <row r="34" spans="1:14" ht="19.5" customHeight="1">
      <c r="A34" s="44">
        <v>30</v>
      </c>
      <c r="B34" s="67">
        <v>572129</v>
      </c>
      <c r="C34" s="45" t="s">
        <v>157</v>
      </c>
      <c r="D34" s="79" t="s">
        <v>700</v>
      </c>
      <c r="E34" s="33" t="s">
        <v>671</v>
      </c>
      <c r="F34" s="215">
        <v>9.75</v>
      </c>
      <c r="G34" s="215"/>
      <c r="H34" s="114">
        <v>23</v>
      </c>
      <c r="I34" s="114">
        <v>131</v>
      </c>
      <c r="J34" s="114">
        <f t="shared" si="0"/>
        <v>13.402482372822096</v>
      </c>
      <c r="K34" s="117">
        <v>5</v>
      </c>
      <c r="L34" s="119">
        <v>139</v>
      </c>
      <c r="M34" s="119">
        <v>13</v>
      </c>
      <c r="N34" s="119">
        <v>12.5</v>
      </c>
    </row>
    <row r="35" spans="1:14" ht="19.5" customHeight="1">
      <c r="A35" s="44">
        <v>31</v>
      </c>
      <c r="B35" s="67">
        <v>572132</v>
      </c>
      <c r="C35" s="45" t="s">
        <v>157</v>
      </c>
      <c r="D35" s="79" t="s">
        <v>701</v>
      </c>
      <c r="E35" s="33" t="s">
        <v>672</v>
      </c>
      <c r="F35" s="215">
        <v>11.97</v>
      </c>
      <c r="G35" s="215"/>
      <c r="H35" s="114">
        <v>21</v>
      </c>
      <c r="I35" s="114">
        <v>134</v>
      </c>
      <c r="J35" s="114">
        <f t="shared" si="0"/>
        <v>11.695255067943862</v>
      </c>
      <c r="K35" s="117">
        <v>4</v>
      </c>
      <c r="L35" s="119">
        <v>133</v>
      </c>
      <c r="M35" s="119">
        <v>12</v>
      </c>
      <c r="N35" s="119">
        <v>14.12</v>
      </c>
    </row>
    <row r="36" spans="1:14" ht="19.5" customHeight="1">
      <c r="A36" s="44">
        <v>32</v>
      </c>
      <c r="B36" s="67">
        <v>572133</v>
      </c>
      <c r="C36" s="45" t="s">
        <v>157</v>
      </c>
      <c r="D36" s="79" t="s">
        <v>702</v>
      </c>
      <c r="E36" s="33" t="s">
        <v>168</v>
      </c>
      <c r="F36" s="215">
        <v>10.14</v>
      </c>
      <c r="G36" s="215"/>
      <c r="H36" s="114">
        <v>46</v>
      </c>
      <c r="I36" s="114">
        <v>157</v>
      </c>
      <c r="J36" s="114">
        <f t="shared" si="0"/>
        <v>18.662014686194166</v>
      </c>
      <c r="K36" s="117">
        <v>-1</v>
      </c>
      <c r="L36" s="119">
        <v>131</v>
      </c>
      <c r="M36" s="119">
        <v>8</v>
      </c>
      <c r="N36" s="119">
        <v>13.6</v>
      </c>
    </row>
    <row r="37" spans="1:14" ht="19.5" customHeight="1">
      <c r="A37" s="44">
        <v>33</v>
      </c>
      <c r="B37" s="67">
        <v>572515</v>
      </c>
      <c r="C37" s="45" t="s">
        <v>157</v>
      </c>
      <c r="D37" s="79" t="s">
        <v>440</v>
      </c>
      <c r="E37" s="34" t="s">
        <v>673</v>
      </c>
      <c r="F37" s="215">
        <v>11.72</v>
      </c>
      <c r="G37" s="215"/>
      <c r="H37" s="114">
        <v>22.7</v>
      </c>
      <c r="I37" s="114">
        <v>132</v>
      </c>
      <c r="J37" s="114">
        <f t="shared" si="0"/>
        <v>13.028007346189163</v>
      </c>
      <c r="K37" s="117">
        <v>2</v>
      </c>
      <c r="L37" s="119">
        <v>130</v>
      </c>
      <c r="M37" s="119">
        <v>15</v>
      </c>
      <c r="N37" s="119">
        <v>14.82</v>
      </c>
    </row>
    <row r="38" spans="1:14" ht="19.5" customHeight="1">
      <c r="A38" s="44">
        <v>34</v>
      </c>
      <c r="B38" s="67">
        <v>572518</v>
      </c>
      <c r="C38" s="45" t="s">
        <v>157</v>
      </c>
      <c r="D38" s="79" t="s">
        <v>703</v>
      </c>
      <c r="E38" s="34" t="s">
        <v>499</v>
      </c>
      <c r="F38" s="215">
        <v>10.83</v>
      </c>
      <c r="G38" s="215"/>
      <c r="H38" s="114">
        <v>45.5</v>
      </c>
      <c r="I38" s="114">
        <v>150</v>
      </c>
      <c r="J38" s="114">
        <f t="shared" si="0"/>
        <v>20.222222222222221</v>
      </c>
      <c r="K38" s="117">
        <v>0</v>
      </c>
      <c r="L38" s="119">
        <v>148</v>
      </c>
      <c r="M38" s="119">
        <v>13</v>
      </c>
      <c r="N38" s="119">
        <v>12.77</v>
      </c>
    </row>
    <row r="39" spans="1:14" ht="19.5" customHeight="1">
      <c r="A39" s="44">
        <v>35</v>
      </c>
      <c r="B39" s="67">
        <v>572519</v>
      </c>
      <c r="C39" s="45" t="s">
        <v>157</v>
      </c>
      <c r="D39" s="79" t="s">
        <v>704</v>
      </c>
      <c r="E39" s="34" t="s">
        <v>674</v>
      </c>
      <c r="F39" s="215">
        <v>9.1199999999999992</v>
      </c>
      <c r="G39" s="215"/>
      <c r="H39" s="114">
        <v>24</v>
      </c>
      <c r="I39" s="114">
        <v>132</v>
      </c>
      <c r="J39" s="114">
        <f t="shared" si="0"/>
        <v>13.77410468319559</v>
      </c>
      <c r="K39" s="117">
        <v>5</v>
      </c>
      <c r="L39" s="119">
        <v>135</v>
      </c>
      <c r="M39" s="119"/>
      <c r="N39" s="119"/>
    </row>
    <row r="40" spans="1:14" ht="19.5" customHeight="1">
      <c r="A40" s="44">
        <v>36</v>
      </c>
      <c r="B40" s="67">
        <v>572520</v>
      </c>
      <c r="C40" s="45" t="s">
        <v>157</v>
      </c>
      <c r="D40" s="79" t="s">
        <v>165</v>
      </c>
      <c r="E40" s="34" t="s">
        <v>675</v>
      </c>
      <c r="F40" s="215">
        <v>12.12</v>
      </c>
      <c r="G40" s="215"/>
      <c r="H40" s="114">
        <v>54</v>
      </c>
      <c r="I40" s="114">
        <v>151</v>
      </c>
      <c r="J40" s="114">
        <f t="shared" si="0"/>
        <v>23.683171790710933</v>
      </c>
      <c r="K40" s="117">
        <v>5</v>
      </c>
      <c r="L40" s="119">
        <v>115</v>
      </c>
      <c r="M40" s="119">
        <v>11</v>
      </c>
      <c r="N40" s="119">
        <v>14.62</v>
      </c>
    </row>
    <row r="41" spans="1:14" ht="19.5" customHeight="1">
      <c r="A41" s="44">
        <v>37</v>
      </c>
      <c r="B41" s="67">
        <v>572523</v>
      </c>
      <c r="C41" s="45" t="s">
        <v>157</v>
      </c>
      <c r="D41" s="79" t="s">
        <v>705</v>
      </c>
      <c r="E41" s="34" t="s">
        <v>676</v>
      </c>
      <c r="F41" s="215">
        <v>17.63</v>
      </c>
      <c r="G41" s="215"/>
      <c r="H41" s="114">
        <v>27</v>
      </c>
      <c r="I41" s="114">
        <v>138</v>
      </c>
      <c r="J41" s="114">
        <f t="shared" si="0"/>
        <v>14.177693761814748</v>
      </c>
      <c r="K41" s="117">
        <v>1</v>
      </c>
      <c r="L41" s="119">
        <v>118</v>
      </c>
      <c r="M41" s="119">
        <v>18</v>
      </c>
      <c r="N41" s="119">
        <v>14.07</v>
      </c>
    </row>
    <row r="42" spans="1:14" ht="19.5" customHeight="1">
      <c r="A42" s="44">
        <v>38</v>
      </c>
      <c r="B42" s="67">
        <v>572524</v>
      </c>
      <c r="C42" s="45" t="s">
        <v>157</v>
      </c>
      <c r="D42" s="79" t="s">
        <v>706</v>
      </c>
      <c r="E42" s="34" t="s">
        <v>677</v>
      </c>
      <c r="F42" s="215">
        <v>13.06</v>
      </c>
      <c r="G42" s="215"/>
      <c r="H42" s="114">
        <v>24</v>
      </c>
      <c r="I42" s="114">
        <v>124</v>
      </c>
      <c r="J42" s="114">
        <f t="shared" si="0"/>
        <v>15.608740894901144</v>
      </c>
      <c r="K42" s="117">
        <v>8</v>
      </c>
      <c r="L42" s="119">
        <v>123</v>
      </c>
      <c r="M42" s="119">
        <v>20</v>
      </c>
      <c r="N42" s="119">
        <v>13.51</v>
      </c>
    </row>
    <row r="43" spans="1:14" ht="19.5" customHeight="1">
      <c r="A43" s="44">
        <v>39</v>
      </c>
      <c r="B43" s="67">
        <v>572525</v>
      </c>
      <c r="C43" s="45" t="s">
        <v>157</v>
      </c>
      <c r="D43" s="79" t="s">
        <v>707</v>
      </c>
      <c r="E43" s="34" t="s">
        <v>678</v>
      </c>
      <c r="F43" s="215">
        <v>12.98</v>
      </c>
      <c r="G43" s="215"/>
      <c r="H43" s="114">
        <v>46</v>
      </c>
      <c r="I43" s="114">
        <v>152</v>
      </c>
      <c r="J43" s="114">
        <f t="shared" si="0"/>
        <v>19.909972299168974</v>
      </c>
      <c r="K43" s="117">
        <v>2</v>
      </c>
      <c r="L43" s="119">
        <v>115</v>
      </c>
      <c r="M43" s="119">
        <v>15</v>
      </c>
      <c r="N43" s="119">
        <v>15.91</v>
      </c>
    </row>
    <row r="44" spans="1:14" ht="19.5" customHeight="1">
      <c r="A44" s="44">
        <v>40</v>
      </c>
      <c r="B44" s="67">
        <v>572526</v>
      </c>
      <c r="C44" s="45" t="s">
        <v>157</v>
      </c>
      <c r="D44" s="79" t="s">
        <v>708</v>
      </c>
      <c r="E44" s="34" t="s">
        <v>679</v>
      </c>
      <c r="F44" s="215">
        <v>10.06</v>
      </c>
      <c r="G44" s="215"/>
      <c r="H44" s="114">
        <v>24.5</v>
      </c>
      <c r="I44" s="114">
        <v>135</v>
      </c>
      <c r="J44" s="114">
        <f t="shared" si="0"/>
        <v>13.44307270233196</v>
      </c>
      <c r="K44" s="117">
        <v>11</v>
      </c>
      <c r="L44" s="119">
        <v>155</v>
      </c>
      <c r="M44" s="119">
        <v>32</v>
      </c>
      <c r="N44" s="119">
        <v>12.1</v>
      </c>
    </row>
    <row r="45" spans="1:14" s="13" customFormat="1" ht="23.45" customHeight="1">
      <c r="A45" s="108"/>
      <c r="B45" s="109"/>
      <c r="C45" s="110"/>
      <c r="D45" s="110"/>
      <c r="E45" s="110"/>
      <c r="F45" s="219"/>
      <c r="G45" s="219"/>
      <c r="H45" s="111"/>
      <c r="I45" s="111"/>
      <c r="J45" s="111"/>
      <c r="K45" s="111"/>
    </row>
    <row r="78" spans="6:9" ht="23.45" customHeight="1">
      <c r="F78" s="2"/>
    </row>
    <row r="79" spans="6:9" ht="23.45" customHeight="1">
      <c r="F79" s="2"/>
      <c r="I79" s="3" t="s">
        <v>149</v>
      </c>
    </row>
    <row r="80" spans="6:9" ht="23.45" customHeight="1">
      <c r="F80" s="2"/>
    </row>
  </sheetData>
  <mergeCells count="46">
    <mergeCell ref="F33:G33"/>
    <mergeCell ref="F24:G24"/>
    <mergeCell ref="F25:G25"/>
    <mergeCell ref="F26:G26"/>
    <mergeCell ref="F27:G27"/>
    <mergeCell ref="F32:G32"/>
    <mergeCell ref="F45:G45"/>
    <mergeCell ref="F36:G36"/>
    <mergeCell ref="F37:G37"/>
    <mergeCell ref="F40:G40"/>
    <mergeCell ref="F41:G41"/>
    <mergeCell ref="F44:G44"/>
    <mergeCell ref="F42:G42"/>
    <mergeCell ref="F43:G43"/>
    <mergeCell ref="F38:G38"/>
    <mergeCell ref="F39:G39"/>
    <mergeCell ref="F34:G34"/>
    <mergeCell ref="F35:G35"/>
    <mergeCell ref="F12:G12"/>
    <mergeCell ref="F13:G13"/>
    <mergeCell ref="F14:G14"/>
    <mergeCell ref="F15:G15"/>
    <mergeCell ref="F28:G28"/>
    <mergeCell ref="F29:G29"/>
    <mergeCell ref="F18:G18"/>
    <mergeCell ref="F19:G19"/>
    <mergeCell ref="F30:G30"/>
    <mergeCell ref="F31:G31"/>
    <mergeCell ref="F20:G20"/>
    <mergeCell ref="F21:G21"/>
    <mergeCell ref="F22:G22"/>
    <mergeCell ref="F23:G23"/>
    <mergeCell ref="F5:G5"/>
    <mergeCell ref="F16:G16"/>
    <mergeCell ref="F17:G17"/>
    <mergeCell ref="A1:K1"/>
    <mergeCell ref="A2:K2"/>
    <mergeCell ref="A3:K3"/>
    <mergeCell ref="C4:E4"/>
    <mergeCell ref="F4:G4"/>
    <mergeCell ref="F11:G11"/>
    <mergeCell ref="F6:G6"/>
    <mergeCell ref="F7:G7"/>
    <mergeCell ref="F8:G8"/>
    <mergeCell ref="F9:G9"/>
    <mergeCell ref="F10:G10"/>
  </mergeCells>
  <pageMargins left="0.70866141732283472" right="0.70866141732283472" top="0.55118110236220474" bottom="0.35433070866141736" header="0.31496062992125984" footer="0.31496062992125984"/>
  <pageSetup paperSize="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42"/>
  <sheetViews>
    <sheetView topLeftCell="A31" workbookViewId="0">
      <selection activeCell="A5" sqref="A5:IV42"/>
    </sheetView>
  </sheetViews>
  <sheetFormatPr defaultRowHeight="15"/>
  <cols>
    <col min="1" max="1" width="5" customWidth="1"/>
    <col min="2" max="2" width="10" customWidth="1"/>
    <col min="3" max="3" width="6.85546875" customWidth="1"/>
    <col min="4" max="4" width="10.42578125" customWidth="1"/>
    <col min="5" max="5" width="13.5703125" style="23" customWidth="1"/>
    <col min="6" max="6" width="6.28515625" customWidth="1"/>
    <col min="7" max="7" width="8" customWidth="1"/>
    <col min="8" max="8" width="12.5703125" customWidth="1"/>
    <col min="9" max="9" width="11.28515625" customWidth="1"/>
    <col min="10" max="10" width="7.85546875" customWidth="1"/>
    <col min="11" max="11" width="13.42578125" customWidth="1"/>
    <col min="12" max="12" width="14.7109375" customWidth="1"/>
    <col min="13" max="13" width="12.5703125" customWidth="1"/>
    <col min="14" max="14" width="12.140625" customWidth="1"/>
  </cols>
  <sheetData>
    <row r="1" spans="1:14" ht="21">
      <c r="A1" s="211" t="s">
        <v>146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4" ht="21">
      <c r="A2" s="212" t="s">
        <v>188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4" ht="21">
      <c r="A3" s="210" t="s">
        <v>772</v>
      </c>
      <c r="B3" s="210"/>
      <c r="C3" s="210"/>
      <c r="D3" s="210"/>
      <c r="E3" s="210"/>
      <c r="F3" s="212"/>
      <c r="G3" s="212"/>
      <c r="H3" s="212"/>
      <c r="I3" s="212"/>
      <c r="J3" s="212"/>
      <c r="K3" s="212"/>
    </row>
    <row r="4" spans="1:14" ht="21">
      <c r="A4" s="4" t="s">
        <v>147</v>
      </c>
      <c r="B4" s="4" t="s">
        <v>1</v>
      </c>
      <c r="C4" s="218" t="s">
        <v>150</v>
      </c>
      <c r="D4" s="214"/>
      <c r="E4" s="214"/>
      <c r="F4" s="215" t="s">
        <v>783</v>
      </c>
      <c r="G4" s="215"/>
      <c r="H4" s="113" t="s">
        <v>785</v>
      </c>
      <c r="I4" s="113" t="s">
        <v>786</v>
      </c>
      <c r="J4" s="113" t="s">
        <v>784</v>
      </c>
      <c r="K4" s="116" t="s">
        <v>787</v>
      </c>
      <c r="L4" s="116" t="s">
        <v>788</v>
      </c>
      <c r="M4" s="116" t="s">
        <v>789</v>
      </c>
      <c r="N4" s="116" t="s">
        <v>790</v>
      </c>
    </row>
    <row r="5" spans="1:14" ht="19.5" customHeight="1">
      <c r="A5" s="7">
        <v>1</v>
      </c>
      <c r="B5" s="30">
        <v>572003</v>
      </c>
      <c r="C5" s="39" t="s">
        <v>156</v>
      </c>
      <c r="D5" s="70" t="s">
        <v>290</v>
      </c>
      <c r="E5" s="40" t="s">
        <v>535</v>
      </c>
      <c r="F5" s="215">
        <v>10.78</v>
      </c>
      <c r="G5" s="215"/>
      <c r="H5" s="114">
        <v>28</v>
      </c>
      <c r="I5" s="114">
        <v>139</v>
      </c>
      <c r="J5" s="114">
        <f>H5/(I5/100)^2</f>
        <v>14.492003519486572</v>
      </c>
      <c r="K5" s="117">
        <v>-15</v>
      </c>
      <c r="L5" s="119"/>
      <c r="M5" s="119">
        <v>16</v>
      </c>
      <c r="N5" s="119">
        <v>1078</v>
      </c>
    </row>
    <row r="6" spans="1:14" ht="19.5" customHeight="1">
      <c r="A6" s="7">
        <v>2</v>
      </c>
      <c r="B6" s="30">
        <v>572004</v>
      </c>
      <c r="C6" s="39" t="s">
        <v>156</v>
      </c>
      <c r="D6" s="70" t="s">
        <v>536</v>
      </c>
      <c r="E6" s="29" t="s">
        <v>537</v>
      </c>
      <c r="F6" s="215">
        <v>10.31</v>
      </c>
      <c r="G6" s="215"/>
      <c r="H6" s="114">
        <v>38</v>
      </c>
      <c r="I6" s="114">
        <v>146</v>
      </c>
      <c r="J6" s="114">
        <f t="shared" ref="J6:J42" si="0">H6/(I6/100)^2</f>
        <v>17.82698442484519</v>
      </c>
      <c r="K6" s="117">
        <v>-5</v>
      </c>
      <c r="L6" s="119"/>
      <c r="M6" s="119">
        <v>28</v>
      </c>
      <c r="N6" s="119">
        <v>10.31</v>
      </c>
    </row>
    <row r="7" spans="1:14" ht="19.5" customHeight="1">
      <c r="A7" s="7">
        <v>3</v>
      </c>
      <c r="B7" s="71">
        <v>572006</v>
      </c>
      <c r="C7" s="72" t="s">
        <v>156</v>
      </c>
      <c r="D7" s="73" t="s">
        <v>538</v>
      </c>
      <c r="E7" s="75" t="s">
        <v>539</v>
      </c>
      <c r="F7" s="216">
        <v>10.199999999999999</v>
      </c>
      <c r="G7" s="216"/>
      <c r="H7" s="114">
        <v>45</v>
      </c>
      <c r="I7" s="114">
        <v>135</v>
      </c>
      <c r="J7" s="114">
        <f t="shared" si="0"/>
        <v>24.691358024691354</v>
      </c>
      <c r="K7" s="117">
        <v>5</v>
      </c>
      <c r="L7" s="119"/>
      <c r="M7" s="119">
        <v>17</v>
      </c>
      <c r="N7" s="119">
        <v>10.199999999999999</v>
      </c>
    </row>
    <row r="8" spans="1:14" ht="19.5" customHeight="1">
      <c r="A8" s="7">
        <v>4</v>
      </c>
      <c r="B8" s="71">
        <v>572007</v>
      </c>
      <c r="C8" s="72" t="s">
        <v>156</v>
      </c>
      <c r="D8" s="73" t="s">
        <v>169</v>
      </c>
      <c r="E8" s="75" t="s">
        <v>540</v>
      </c>
      <c r="F8" s="215">
        <v>12.59</v>
      </c>
      <c r="G8" s="215"/>
      <c r="H8" s="114">
        <v>43</v>
      </c>
      <c r="I8" s="114">
        <v>141</v>
      </c>
      <c r="J8" s="114">
        <f t="shared" si="0"/>
        <v>21.628690709722854</v>
      </c>
      <c r="K8" s="117">
        <v>-10</v>
      </c>
      <c r="L8" s="119"/>
      <c r="M8" s="119">
        <v>10</v>
      </c>
      <c r="N8" s="119">
        <v>12.54</v>
      </c>
    </row>
    <row r="9" spans="1:14" ht="19.5" customHeight="1">
      <c r="A9" s="7">
        <v>5</v>
      </c>
      <c r="B9" s="30">
        <v>572011</v>
      </c>
      <c r="C9" s="39" t="s">
        <v>156</v>
      </c>
      <c r="D9" s="70" t="s">
        <v>541</v>
      </c>
      <c r="E9" s="29" t="s">
        <v>542</v>
      </c>
      <c r="F9" s="215">
        <v>11.61</v>
      </c>
      <c r="G9" s="215"/>
      <c r="H9" s="114">
        <v>27</v>
      </c>
      <c r="I9" s="114">
        <v>135</v>
      </c>
      <c r="J9" s="114">
        <f t="shared" si="0"/>
        <v>14.814814814814813</v>
      </c>
      <c r="K9" s="117">
        <v>-5</v>
      </c>
      <c r="L9" s="119"/>
      <c r="M9" s="119">
        <v>19</v>
      </c>
      <c r="N9" s="119">
        <v>11.61</v>
      </c>
    </row>
    <row r="10" spans="1:14" ht="19.5" customHeight="1">
      <c r="A10" s="7">
        <v>6</v>
      </c>
      <c r="B10" s="30">
        <v>572015</v>
      </c>
      <c r="C10" s="39" t="s">
        <v>156</v>
      </c>
      <c r="D10" s="70" t="s">
        <v>543</v>
      </c>
      <c r="E10" s="29" t="s">
        <v>390</v>
      </c>
      <c r="F10" s="215">
        <v>11.82</v>
      </c>
      <c r="G10" s="215"/>
      <c r="H10" s="114">
        <v>27</v>
      </c>
      <c r="I10" s="114">
        <v>134</v>
      </c>
      <c r="J10" s="114">
        <f t="shared" si="0"/>
        <v>15.036756515927822</v>
      </c>
      <c r="K10" s="117">
        <v>-5</v>
      </c>
      <c r="L10" s="119"/>
      <c r="M10" s="119">
        <v>14</v>
      </c>
      <c r="N10" s="119">
        <v>11.42</v>
      </c>
    </row>
    <row r="11" spans="1:14" ht="19.5" customHeight="1">
      <c r="A11" s="7">
        <v>7</v>
      </c>
      <c r="B11" s="30">
        <v>572025</v>
      </c>
      <c r="C11" s="39" t="s">
        <v>156</v>
      </c>
      <c r="D11" s="70" t="s">
        <v>544</v>
      </c>
      <c r="E11" s="40" t="s">
        <v>172</v>
      </c>
      <c r="F11" s="215">
        <v>14.91</v>
      </c>
      <c r="G11" s="215"/>
      <c r="H11" s="114">
        <v>45</v>
      </c>
      <c r="I11" s="114">
        <v>141</v>
      </c>
      <c r="J11" s="114">
        <f t="shared" si="0"/>
        <v>22.634676324128566</v>
      </c>
      <c r="K11" s="117">
        <v>-8</v>
      </c>
      <c r="L11" s="119"/>
      <c r="M11" s="119">
        <v>4</v>
      </c>
      <c r="N11" s="119">
        <v>14.91</v>
      </c>
    </row>
    <row r="12" spans="1:14" ht="19.5" customHeight="1">
      <c r="A12" s="7">
        <v>8</v>
      </c>
      <c r="B12" s="30">
        <v>572026</v>
      </c>
      <c r="C12" s="39" t="s">
        <v>156</v>
      </c>
      <c r="D12" s="70" t="s">
        <v>393</v>
      </c>
      <c r="E12" s="29" t="s">
        <v>545</v>
      </c>
      <c r="F12" s="215">
        <v>12.42</v>
      </c>
      <c r="G12" s="215"/>
      <c r="H12" s="114">
        <v>37</v>
      </c>
      <c r="I12" s="114">
        <v>142</v>
      </c>
      <c r="J12" s="114">
        <f t="shared" si="0"/>
        <v>18.349533822654237</v>
      </c>
      <c r="K12" s="117">
        <v>-10</v>
      </c>
      <c r="L12" s="119"/>
      <c r="M12" s="119">
        <v>5</v>
      </c>
      <c r="N12" s="119">
        <v>12.42</v>
      </c>
    </row>
    <row r="13" spans="1:14" ht="21">
      <c r="A13" s="7">
        <v>9</v>
      </c>
      <c r="B13" s="71">
        <v>572034</v>
      </c>
      <c r="C13" s="72" t="s">
        <v>156</v>
      </c>
      <c r="D13" s="73" t="s">
        <v>546</v>
      </c>
      <c r="E13" s="75" t="s">
        <v>547</v>
      </c>
      <c r="F13" s="215">
        <v>10.98</v>
      </c>
      <c r="G13" s="215"/>
      <c r="H13" s="114">
        <v>48</v>
      </c>
      <c r="I13" s="114">
        <v>148</v>
      </c>
      <c r="J13" s="114">
        <f t="shared" si="0"/>
        <v>21.913805697589481</v>
      </c>
      <c r="K13" s="117">
        <v>-6</v>
      </c>
      <c r="L13" s="119"/>
      <c r="M13" s="119">
        <v>11</v>
      </c>
      <c r="N13" s="119">
        <v>10.98</v>
      </c>
    </row>
    <row r="14" spans="1:14" ht="21">
      <c r="A14" s="7">
        <v>10</v>
      </c>
      <c r="B14" s="71">
        <v>572038</v>
      </c>
      <c r="C14" s="72" t="s">
        <v>156</v>
      </c>
      <c r="D14" s="73" t="s">
        <v>548</v>
      </c>
      <c r="E14" s="75" t="s">
        <v>549</v>
      </c>
      <c r="F14" s="215">
        <v>11.17</v>
      </c>
      <c r="G14" s="215"/>
      <c r="H14" s="114">
        <v>44</v>
      </c>
      <c r="I14" s="114">
        <v>145</v>
      </c>
      <c r="J14" s="114">
        <f t="shared" si="0"/>
        <v>20.92746730083234</v>
      </c>
      <c r="K14" s="117">
        <v>-5</v>
      </c>
      <c r="L14" s="119"/>
      <c r="M14" s="119">
        <v>12</v>
      </c>
      <c r="N14" s="119">
        <v>11.29</v>
      </c>
    </row>
    <row r="15" spans="1:14" ht="21">
      <c r="A15" s="7">
        <v>11</v>
      </c>
      <c r="B15" s="71">
        <v>572041</v>
      </c>
      <c r="C15" s="72" t="s">
        <v>156</v>
      </c>
      <c r="D15" s="73" t="s">
        <v>550</v>
      </c>
      <c r="E15" s="75" t="s">
        <v>551</v>
      </c>
      <c r="F15" s="215">
        <v>11.45</v>
      </c>
      <c r="G15" s="215"/>
      <c r="H15" s="114">
        <v>34</v>
      </c>
      <c r="I15" s="114">
        <v>139</v>
      </c>
      <c r="J15" s="114">
        <f t="shared" si="0"/>
        <v>17.597432845090836</v>
      </c>
      <c r="K15" s="117">
        <v>0</v>
      </c>
      <c r="L15" s="119"/>
      <c r="M15" s="119">
        <v>20</v>
      </c>
      <c r="N15" s="119">
        <v>11.45</v>
      </c>
    </row>
    <row r="16" spans="1:14" ht="21">
      <c r="A16" s="7">
        <v>12</v>
      </c>
      <c r="B16" s="71">
        <v>572042</v>
      </c>
      <c r="C16" s="72" t="s">
        <v>156</v>
      </c>
      <c r="D16" s="73" t="s">
        <v>377</v>
      </c>
      <c r="E16" s="75" t="s">
        <v>391</v>
      </c>
      <c r="F16" s="215">
        <v>11.75</v>
      </c>
      <c r="G16" s="215"/>
      <c r="H16" s="114">
        <v>76</v>
      </c>
      <c r="I16" s="114">
        <v>148</v>
      </c>
      <c r="J16" s="114">
        <f t="shared" si="0"/>
        <v>34.69685902118335</v>
      </c>
      <c r="K16" s="117">
        <v>-10</v>
      </c>
      <c r="L16" s="119"/>
      <c r="M16" s="119">
        <v>5</v>
      </c>
      <c r="N16" s="119">
        <v>11.75</v>
      </c>
    </row>
    <row r="17" spans="1:14" ht="21">
      <c r="A17" s="7">
        <v>13</v>
      </c>
      <c r="B17" s="30">
        <v>572047</v>
      </c>
      <c r="C17" s="39" t="s">
        <v>156</v>
      </c>
      <c r="D17" s="70" t="s">
        <v>319</v>
      </c>
      <c r="E17" s="40" t="s">
        <v>552</v>
      </c>
      <c r="F17" s="215">
        <v>13.66</v>
      </c>
      <c r="G17" s="215"/>
      <c r="H17" s="114">
        <v>76</v>
      </c>
      <c r="I17" s="114">
        <v>161</v>
      </c>
      <c r="J17" s="114">
        <f t="shared" si="0"/>
        <v>29.319856487018246</v>
      </c>
      <c r="K17" s="117">
        <v>-15</v>
      </c>
      <c r="L17" s="119"/>
      <c r="M17" s="119">
        <v>0</v>
      </c>
      <c r="N17" s="119">
        <v>13.66</v>
      </c>
    </row>
    <row r="18" spans="1:14" ht="21">
      <c r="A18" s="7">
        <v>14</v>
      </c>
      <c r="B18" s="30">
        <v>572051</v>
      </c>
      <c r="C18" s="39" t="s">
        <v>156</v>
      </c>
      <c r="D18" s="70" t="s">
        <v>553</v>
      </c>
      <c r="E18" s="50" t="s">
        <v>554</v>
      </c>
      <c r="F18" s="215">
        <v>10.79</v>
      </c>
      <c r="G18" s="215"/>
      <c r="H18" s="114">
        <v>37</v>
      </c>
      <c r="I18" s="114">
        <v>138</v>
      </c>
      <c r="J18" s="114">
        <f t="shared" si="0"/>
        <v>19.428691451375766</v>
      </c>
      <c r="K18" s="117">
        <v>-5</v>
      </c>
      <c r="L18" s="119"/>
      <c r="M18" s="119">
        <v>10</v>
      </c>
      <c r="N18" s="119">
        <v>10.79</v>
      </c>
    </row>
    <row r="19" spans="1:14" ht="21">
      <c r="A19" s="7">
        <v>15</v>
      </c>
      <c r="B19" s="30">
        <v>572053</v>
      </c>
      <c r="C19" s="39" t="s">
        <v>156</v>
      </c>
      <c r="D19" s="70" t="s">
        <v>555</v>
      </c>
      <c r="E19" s="50" t="s">
        <v>220</v>
      </c>
      <c r="F19" s="215">
        <v>10.32</v>
      </c>
      <c r="G19" s="215"/>
      <c r="H19" s="114">
        <v>27</v>
      </c>
      <c r="I19" s="114">
        <v>136</v>
      </c>
      <c r="J19" s="114">
        <f t="shared" si="0"/>
        <v>14.5977508650519</v>
      </c>
      <c r="K19" s="117">
        <v>-5</v>
      </c>
      <c r="L19" s="119"/>
      <c r="M19" s="119">
        <v>10</v>
      </c>
      <c r="N19" s="119">
        <v>10.32</v>
      </c>
    </row>
    <row r="20" spans="1:14" ht="21">
      <c r="A20" s="7">
        <v>16</v>
      </c>
      <c r="B20" s="71">
        <v>572059</v>
      </c>
      <c r="C20" s="72" t="s">
        <v>156</v>
      </c>
      <c r="D20" s="73" t="s">
        <v>556</v>
      </c>
      <c r="E20" s="75" t="s">
        <v>557</v>
      </c>
      <c r="F20" s="215">
        <v>11.47</v>
      </c>
      <c r="G20" s="215"/>
      <c r="H20" s="114">
        <v>30</v>
      </c>
      <c r="I20" s="114">
        <v>140</v>
      </c>
      <c r="J20" s="114">
        <f t="shared" si="0"/>
        <v>15.306122448979593</v>
      </c>
      <c r="K20" s="121">
        <v>-5</v>
      </c>
      <c r="L20" s="119"/>
      <c r="M20" s="119">
        <v>10</v>
      </c>
      <c r="N20" s="119">
        <v>11.47</v>
      </c>
    </row>
    <row r="21" spans="1:14" ht="21">
      <c r="A21" s="7">
        <v>17</v>
      </c>
      <c r="B21" s="71">
        <v>572065</v>
      </c>
      <c r="C21" s="72" t="s">
        <v>156</v>
      </c>
      <c r="D21" s="73" t="s">
        <v>558</v>
      </c>
      <c r="E21" s="48" t="s">
        <v>559</v>
      </c>
      <c r="F21" s="215">
        <v>14.56</v>
      </c>
      <c r="G21" s="215"/>
      <c r="H21" s="114">
        <v>58</v>
      </c>
      <c r="I21" s="114">
        <v>145</v>
      </c>
      <c r="J21" s="114">
        <f t="shared" si="0"/>
        <v>27.586206896551722</v>
      </c>
      <c r="K21" s="117">
        <v>-15</v>
      </c>
      <c r="L21" s="119"/>
      <c r="M21" s="119">
        <v>8</v>
      </c>
      <c r="N21" s="119">
        <v>14.56</v>
      </c>
    </row>
    <row r="22" spans="1:14" ht="21">
      <c r="A22" s="7">
        <v>18</v>
      </c>
      <c r="B22" s="71">
        <v>572068</v>
      </c>
      <c r="C22" s="72" t="s">
        <v>156</v>
      </c>
      <c r="D22" s="73" t="s">
        <v>560</v>
      </c>
      <c r="E22" s="48" t="s">
        <v>561</v>
      </c>
      <c r="F22" s="215">
        <v>10.63</v>
      </c>
      <c r="G22" s="215"/>
      <c r="H22" s="114">
        <v>29</v>
      </c>
      <c r="I22" s="114">
        <v>135</v>
      </c>
      <c r="J22" s="114">
        <f t="shared" si="0"/>
        <v>15.912208504801095</v>
      </c>
      <c r="K22" s="117">
        <v>5</v>
      </c>
      <c r="L22" s="119"/>
      <c r="M22" s="119">
        <v>17</v>
      </c>
      <c r="N22" s="119">
        <v>10.63</v>
      </c>
    </row>
    <row r="23" spans="1:14" ht="21">
      <c r="A23" s="7">
        <v>19</v>
      </c>
      <c r="B23" s="71">
        <v>572069</v>
      </c>
      <c r="C23" s="72" t="s">
        <v>156</v>
      </c>
      <c r="D23" s="73" t="s">
        <v>562</v>
      </c>
      <c r="E23" s="75" t="s">
        <v>563</v>
      </c>
      <c r="F23" s="215">
        <v>9.98</v>
      </c>
      <c r="G23" s="215"/>
      <c r="H23" s="114">
        <v>55</v>
      </c>
      <c r="I23" s="114">
        <v>150</v>
      </c>
      <c r="J23" s="114">
        <f t="shared" si="0"/>
        <v>24.444444444444443</v>
      </c>
      <c r="K23" s="117">
        <v>-12</v>
      </c>
      <c r="L23" s="119"/>
      <c r="M23" s="119">
        <v>20</v>
      </c>
      <c r="N23" s="119">
        <v>9.2799999999999994</v>
      </c>
    </row>
    <row r="24" spans="1:14" ht="21">
      <c r="A24" s="7">
        <v>20</v>
      </c>
      <c r="B24" s="71">
        <v>572073</v>
      </c>
      <c r="C24" s="72" t="s">
        <v>156</v>
      </c>
      <c r="D24" s="73" t="s">
        <v>367</v>
      </c>
      <c r="E24" s="75" t="s">
        <v>778</v>
      </c>
      <c r="F24" s="215">
        <v>10.16</v>
      </c>
      <c r="G24" s="215"/>
      <c r="H24" s="114">
        <v>32</v>
      </c>
      <c r="I24" s="114">
        <v>145</v>
      </c>
      <c r="J24" s="114">
        <f t="shared" si="0"/>
        <v>15.219976218787158</v>
      </c>
      <c r="K24" s="117">
        <v>-10</v>
      </c>
      <c r="L24" s="119"/>
      <c r="M24" s="119">
        <v>20</v>
      </c>
      <c r="N24" s="119">
        <v>10.16</v>
      </c>
    </row>
    <row r="25" spans="1:14" ht="21">
      <c r="A25" s="7">
        <v>21</v>
      </c>
      <c r="B25" s="30">
        <v>572074</v>
      </c>
      <c r="C25" s="39" t="s">
        <v>156</v>
      </c>
      <c r="D25" s="70" t="s">
        <v>565</v>
      </c>
      <c r="E25" s="40" t="s">
        <v>566</v>
      </c>
      <c r="F25" s="215">
        <v>9.61</v>
      </c>
      <c r="G25" s="215"/>
      <c r="H25" s="114">
        <v>65</v>
      </c>
      <c r="I25" s="114">
        <v>157</v>
      </c>
      <c r="J25" s="114">
        <f t="shared" si="0"/>
        <v>26.370238143535232</v>
      </c>
      <c r="K25" s="117">
        <v>-13</v>
      </c>
      <c r="L25" s="119"/>
      <c r="M25" s="119">
        <v>23</v>
      </c>
      <c r="N25" s="119">
        <v>9.69</v>
      </c>
    </row>
    <row r="26" spans="1:14" ht="21">
      <c r="A26" s="7">
        <v>22</v>
      </c>
      <c r="B26" s="25">
        <v>572530</v>
      </c>
      <c r="C26" s="39" t="s">
        <v>156</v>
      </c>
      <c r="D26" s="27" t="s">
        <v>567</v>
      </c>
      <c r="E26" s="40" t="s">
        <v>568</v>
      </c>
      <c r="F26" s="215">
        <v>9.61</v>
      </c>
      <c r="G26" s="215"/>
      <c r="H26" s="114">
        <v>55</v>
      </c>
      <c r="I26" s="114">
        <v>150</v>
      </c>
      <c r="J26" s="114">
        <f t="shared" si="0"/>
        <v>24.444444444444443</v>
      </c>
      <c r="K26" s="117">
        <v>-17</v>
      </c>
      <c r="L26" s="119"/>
      <c r="M26" s="119">
        <v>16</v>
      </c>
      <c r="N26" s="119">
        <v>9.69</v>
      </c>
    </row>
    <row r="27" spans="1:14" ht="21">
      <c r="A27" s="7">
        <v>23</v>
      </c>
      <c r="B27" s="71">
        <v>572083</v>
      </c>
      <c r="C27" s="72" t="s">
        <v>157</v>
      </c>
      <c r="D27" s="73" t="s">
        <v>569</v>
      </c>
      <c r="E27" s="75" t="s">
        <v>570</v>
      </c>
      <c r="F27" s="215">
        <v>12.66</v>
      </c>
      <c r="G27" s="215"/>
      <c r="H27" s="114">
        <v>55</v>
      </c>
      <c r="I27" s="114">
        <v>150</v>
      </c>
      <c r="J27" s="114">
        <f t="shared" si="0"/>
        <v>24.444444444444443</v>
      </c>
      <c r="K27" s="117">
        <v>0</v>
      </c>
      <c r="L27" s="119"/>
      <c r="M27" s="119">
        <v>13</v>
      </c>
      <c r="N27" s="119">
        <v>12.66</v>
      </c>
    </row>
    <row r="28" spans="1:14" ht="21">
      <c r="A28" s="7">
        <v>24</v>
      </c>
      <c r="B28" s="71">
        <v>572089</v>
      </c>
      <c r="C28" s="72" t="s">
        <v>157</v>
      </c>
      <c r="D28" s="73" t="s">
        <v>507</v>
      </c>
      <c r="E28" s="75" t="s">
        <v>571</v>
      </c>
      <c r="F28" s="215">
        <v>11.13</v>
      </c>
      <c r="G28" s="215"/>
      <c r="H28" s="114">
        <v>27</v>
      </c>
      <c r="I28" s="114">
        <v>141</v>
      </c>
      <c r="J28" s="114">
        <f t="shared" si="0"/>
        <v>13.58080579447714</v>
      </c>
      <c r="K28" s="117">
        <v>5</v>
      </c>
      <c r="L28" s="119"/>
      <c r="M28" s="119">
        <v>15</v>
      </c>
      <c r="N28" s="119">
        <v>11.43</v>
      </c>
    </row>
    <row r="29" spans="1:14" ht="21">
      <c r="A29" s="7">
        <v>25</v>
      </c>
      <c r="B29" s="71">
        <v>572092</v>
      </c>
      <c r="C29" s="72" t="s">
        <v>157</v>
      </c>
      <c r="D29" s="73" t="s">
        <v>572</v>
      </c>
      <c r="E29" s="75" t="s">
        <v>573</v>
      </c>
      <c r="F29" s="215">
        <v>9.75</v>
      </c>
      <c r="G29" s="215"/>
      <c r="H29" s="114">
        <v>25</v>
      </c>
      <c r="I29" s="114">
        <v>138</v>
      </c>
      <c r="J29" s="114">
        <f t="shared" si="0"/>
        <v>13.127494223902543</v>
      </c>
      <c r="K29" s="117">
        <v>10</v>
      </c>
      <c r="L29" s="119"/>
      <c r="M29" s="119">
        <v>15</v>
      </c>
      <c r="N29" s="119">
        <v>9.75</v>
      </c>
    </row>
    <row r="30" spans="1:14" ht="21">
      <c r="A30" s="7">
        <v>26</v>
      </c>
      <c r="B30" s="30">
        <v>572094</v>
      </c>
      <c r="C30" s="39" t="s">
        <v>157</v>
      </c>
      <c r="D30" s="70" t="s">
        <v>574</v>
      </c>
      <c r="E30" s="29" t="s">
        <v>575</v>
      </c>
      <c r="F30" s="215">
        <v>10.47</v>
      </c>
      <c r="G30" s="215"/>
      <c r="H30" s="114">
        <v>31</v>
      </c>
      <c r="I30" s="114">
        <v>145</v>
      </c>
      <c r="J30" s="114">
        <f t="shared" si="0"/>
        <v>14.744351961950059</v>
      </c>
      <c r="K30" s="117">
        <v>-5</v>
      </c>
      <c r="L30" s="119"/>
      <c r="M30" s="119">
        <v>19</v>
      </c>
      <c r="N30" s="119">
        <v>10.47</v>
      </c>
    </row>
    <row r="31" spans="1:14" ht="21">
      <c r="A31" s="7">
        <v>27</v>
      </c>
      <c r="B31" s="30">
        <v>572107</v>
      </c>
      <c r="C31" s="39" t="s">
        <v>157</v>
      </c>
      <c r="D31" s="70" t="s">
        <v>576</v>
      </c>
      <c r="E31" s="29" t="s">
        <v>174</v>
      </c>
      <c r="F31" s="215">
        <v>11.79</v>
      </c>
      <c r="G31" s="215"/>
      <c r="H31" s="114">
        <v>30</v>
      </c>
      <c r="I31" s="114">
        <v>140</v>
      </c>
      <c r="J31" s="114">
        <f t="shared" si="0"/>
        <v>15.306122448979593</v>
      </c>
      <c r="K31" s="117">
        <v>4</v>
      </c>
      <c r="L31" s="119"/>
      <c r="M31" s="119">
        <v>12</v>
      </c>
      <c r="N31" s="119">
        <v>11.79</v>
      </c>
    </row>
    <row r="32" spans="1:14" ht="21">
      <c r="A32" s="7">
        <v>28</v>
      </c>
      <c r="B32" s="71">
        <v>572109</v>
      </c>
      <c r="C32" s="72" t="s">
        <v>157</v>
      </c>
      <c r="D32" s="73" t="s">
        <v>577</v>
      </c>
      <c r="E32" s="75" t="s">
        <v>389</v>
      </c>
      <c r="F32" s="215">
        <v>11.63</v>
      </c>
      <c r="G32" s="215"/>
      <c r="H32" s="114">
        <v>27</v>
      </c>
      <c r="I32" s="114">
        <v>135</v>
      </c>
      <c r="J32" s="114">
        <f t="shared" si="0"/>
        <v>14.814814814814813</v>
      </c>
      <c r="K32" s="117">
        <v>-5</v>
      </c>
      <c r="L32" s="119"/>
      <c r="M32" s="119">
        <v>11</v>
      </c>
      <c r="N32" s="119">
        <v>11.63</v>
      </c>
    </row>
    <row r="33" spans="1:14" ht="21">
      <c r="A33" s="7">
        <v>29</v>
      </c>
      <c r="B33" s="71">
        <v>572112</v>
      </c>
      <c r="C33" s="72" t="s">
        <v>157</v>
      </c>
      <c r="D33" s="73" t="s">
        <v>343</v>
      </c>
      <c r="E33" s="75" t="s">
        <v>578</v>
      </c>
      <c r="F33" s="215">
        <v>12.53</v>
      </c>
      <c r="G33" s="215"/>
      <c r="H33" s="114">
        <v>55</v>
      </c>
      <c r="I33" s="114">
        <v>153</v>
      </c>
      <c r="J33" s="114">
        <f t="shared" si="0"/>
        <v>23.495236874706311</v>
      </c>
      <c r="K33" s="117">
        <v>-16</v>
      </c>
      <c r="L33" s="119"/>
      <c r="M33" s="119">
        <v>13</v>
      </c>
      <c r="N33" s="119">
        <v>12.53</v>
      </c>
    </row>
    <row r="34" spans="1:14" ht="21">
      <c r="A34" s="7">
        <v>30</v>
      </c>
      <c r="B34" s="30">
        <v>572113</v>
      </c>
      <c r="C34" s="39" t="s">
        <v>157</v>
      </c>
      <c r="D34" s="70" t="s">
        <v>579</v>
      </c>
      <c r="E34" s="29" t="s">
        <v>580</v>
      </c>
      <c r="F34" s="216">
        <v>12.6</v>
      </c>
      <c r="G34" s="216"/>
      <c r="H34" s="114">
        <v>50</v>
      </c>
      <c r="I34" s="114">
        <v>150</v>
      </c>
      <c r="J34" s="114">
        <f t="shared" si="0"/>
        <v>22.222222222222221</v>
      </c>
      <c r="K34" s="117">
        <v>-5</v>
      </c>
      <c r="L34" s="119"/>
      <c r="M34" s="119">
        <v>11</v>
      </c>
      <c r="N34" s="119">
        <v>12.6</v>
      </c>
    </row>
    <row r="35" spans="1:14" ht="21">
      <c r="A35" s="7">
        <v>31</v>
      </c>
      <c r="B35" s="30">
        <v>572115</v>
      </c>
      <c r="C35" s="39" t="s">
        <v>157</v>
      </c>
      <c r="D35" s="70" t="s">
        <v>581</v>
      </c>
      <c r="E35" s="40" t="s">
        <v>582</v>
      </c>
      <c r="F35" s="215">
        <v>10.91</v>
      </c>
      <c r="G35" s="215"/>
      <c r="H35" s="114">
        <v>40</v>
      </c>
      <c r="I35" s="114">
        <v>147</v>
      </c>
      <c r="J35" s="114">
        <f t="shared" si="0"/>
        <v>18.510805682817345</v>
      </c>
      <c r="K35" s="117">
        <v>5</v>
      </c>
      <c r="L35" s="119"/>
      <c r="M35" s="119">
        <v>16</v>
      </c>
      <c r="N35" s="119">
        <v>10.91</v>
      </c>
    </row>
    <row r="36" spans="1:14" ht="21">
      <c r="A36" s="7">
        <v>32</v>
      </c>
      <c r="B36" s="30">
        <v>572119</v>
      </c>
      <c r="C36" s="39" t="s">
        <v>157</v>
      </c>
      <c r="D36" s="70" t="s">
        <v>353</v>
      </c>
      <c r="E36" s="29" t="s">
        <v>352</v>
      </c>
      <c r="F36" s="215">
        <v>10.75</v>
      </c>
      <c r="G36" s="215"/>
      <c r="H36" s="114">
        <v>46</v>
      </c>
      <c r="I36" s="114">
        <v>144</v>
      </c>
      <c r="J36" s="114">
        <f t="shared" si="0"/>
        <v>22.183641975308642</v>
      </c>
      <c r="K36" s="117">
        <v>5</v>
      </c>
      <c r="L36" s="119"/>
      <c r="M36" s="119">
        <v>18</v>
      </c>
      <c r="N36" s="119">
        <v>10.75</v>
      </c>
    </row>
    <row r="37" spans="1:14" ht="21">
      <c r="A37" s="7">
        <v>33</v>
      </c>
      <c r="B37" s="30">
        <v>572121</v>
      </c>
      <c r="C37" s="39" t="s">
        <v>157</v>
      </c>
      <c r="D37" s="70" t="s">
        <v>583</v>
      </c>
      <c r="E37" s="29" t="s">
        <v>584</v>
      </c>
      <c r="F37" s="215">
        <v>10.19</v>
      </c>
      <c r="G37" s="215"/>
      <c r="H37" s="114">
        <v>49</v>
      </c>
      <c r="I37" s="114">
        <v>146</v>
      </c>
      <c r="J37" s="114">
        <f t="shared" si="0"/>
        <v>22.987427284668797</v>
      </c>
      <c r="K37" s="117">
        <v>5</v>
      </c>
      <c r="L37" s="119"/>
      <c r="M37" s="119">
        <v>16</v>
      </c>
      <c r="N37" s="119">
        <v>10.19</v>
      </c>
    </row>
    <row r="38" spans="1:14" ht="21">
      <c r="A38" s="7">
        <v>34</v>
      </c>
      <c r="B38" s="71">
        <v>572123</v>
      </c>
      <c r="C38" s="72" t="s">
        <v>157</v>
      </c>
      <c r="D38" s="73" t="s">
        <v>585</v>
      </c>
      <c r="E38" s="75" t="s">
        <v>586</v>
      </c>
      <c r="F38" s="215">
        <v>10.69</v>
      </c>
      <c r="G38" s="215"/>
      <c r="H38" s="114">
        <v>33</v>
      </c>
      <c r="I38" s="114">
        <v>140</v>
      </c>
      <c r="J38" s="114">
        <f t="shared" si="0"/>
        <v>16.836734693877553</v>
      </c>
      <c r="K38" s="117">
        <v>-2</v>
      </c>
      <c r="L38" s="119"/>
      <c r="M38" s="119">
        <v>17</v>
      </c>
      <c r="N38" s="119">
        <v>10.69</v>
      </c>
    </row>
    <row r="39" spans="1:14" ht="21">
      <c r="A39" s="7">
        <v>35</v>
      </c>
      <c r="B39" s="71">
        <v>572125</v>
      </c>
      <c r="C39" s="72" t="s">
        <v>157</v>
      </c>
      <c r="D39" s="73" t="s">
        <v>587</v>
      </c>
      <c r="E39" s="75" t="s">
        <v>171</v>
      </c>
      <c r="F39" s="215">
        <v>10.91</v>
      </c>
      <c r="G39" s="215"/>
      <c r="H39" s="114">
        <v>23</v>
      </c>
      <c r="I39" s="114">
        <v>128</v>
      </c>
      <c r="J39" s="114">
        <f t="shared" si="0"/>
        <v>14.0380859375</v>
      </c>
      <c r="K39" s="117">
        <v>5</v>
      </c>
      <c r="L39" s="119"/>
      <c r="M39" s="119">
        <v>22</v>
      </c>
      <c r="N39" s="119">
        <v>10.91</v>
      </c>
    </row>
    <row r="40" spans="1:14" ht="21">
      <c r="A40" s="7">
        <v>36</v>
      </c>
      <c r="B40" s="15">
        <v>572512</v>
      </c>
      <c r="C40" s="39" t="s">
        <v>157</v>
      </c>
      <c r="D40" s="29" t="s">
        <v>588</v>
      </c>
      <c r="E40" s="29" t="s">
        <v>589</v>
      </c>
      <c r="F40" s="215">
        <v>9.7200000000000006</v>
      </c>
      <c r="G40" s="215"/>
      <c r="H40" s="114">
        <v>25</v>
      </c>
      <c r="I40" s="114">
        <v>134</v>
      </c>
      <c r="J40" s="114">
        <f t="shared" si="0"/>
        <v>13.922922699933167</v>
      </c>
      <c r="K40" s="117">
        <v>5</v>
      </c>
      <c r="L40" s="119"/>
      <c r="M40" s="119">
        <v>15</v>
      </c>
      <c r="N40" s="119">
        <v>9.7200000000000006</v>
      </c>
    </row>
    <row r="41" spans="1:14" ht="21">
      <c r="A41" s="7">
        <v>37</v>
      </c>
      <c r="B41" s="74">
        <v>572516</v>
      </c>
      <c r="C41" s="72" t="s">
        <v>157</v>
      </c>
      <c r="D41" s="75" t="s">
        <v>368</v>
      </c>
      <c r="E41" s="75" t="s">
        <v>397</v>
      </c>
      <c r="F41" s="215">
        <v>11.79</v>
      </c>
      <c r="G41" s="215"/>
      <c r="H41" s="114">
        <v>28</v>
      </c>
      <c r="I41" s="114">
        <v>142</v>
      </c>
      <c r="J41" s="114">
        <f t="shared" si="0"/>
        <v>13.886133703630232</v>
      </c>
      <c r="K41" s="117">
        <v>5</v>
      </c>
      <c r="L41" s="119"/>
      <c r="M41" s="119">
        <v>10</v>
      </c>
      <c r="N41" s="119">
        <v>11.79</v>
      </c>
    </row>
    <row r="42" spans="1:14" ht="21">
      <c r="A42" s="7">
        <v>38</v>
      </c>
      <c r="B42" s="25">
        <v>572527</v>
      </c>
      <c r="C42" s="39" t="s">
        <v>157</v>
      </c>
      <c r="D42" s="27" t="s">
        <v>590</v>
      </c>
      <c r="E42" s="40" t="s">
        <v>591</v>
      </c>
      <c r="F42" s="215">
        <v>10.029999999999999</v>
      </c>
      <c r="G42" s="215"/>
      <c r="H42" s="114">
        <v>28</v>
      </c>
      <c r="I42" s="114">
        <v>128</v>
      </c>
      <c r="J42" s="114">
        <f t="shared" si="0"/>
        <v>17.08984375</v>
      </c>
      <c r="K42" s="117">
        <v>10</v>
      </c>
      <c r="L42" s="119"/>
      <c r="M42" s="119">
        <v>23</v>
      </c>
      <c r="N42" s="119">
        <v>10.029999999999999</v>
      </c>
    </row>
  </sheetData>
  <mergeCells count="43">
    <mergeCell ref="F24:G24"/>
    <mergeCell ref="F40:G40"/>
    <mergeCell ref="F41:G41"/>
    <mergeCell ref="F42:G42"/>
    <mergeCell ref="F34:G34"/>
    <mergeCell ref="F35:G35"/>
    <mergeCell ref="F36:G36"/>
    <mergeCell ref="F37:G37"/>
    <mergeCell ref="F38:G38"/>
    <mergeCell ref="F39:G39"/>
    <mergeCell ref="F5:G5"/>
    <mergeCell ref="F13:G13"/>
    <mergeCell ref="F21:G21"/>
    <mergeCell ref="F32:G32"/>
    <mergeCell ref="F33:G33"/>
    <mergeCell ref="F28:G28"/>
    <mergeCell ref="F29:G29"/>
    <mergeCell ref="F26:G26"/>
    <mergeCell ref="F27:G27"/>
    <mergeCell ref="F31:G31"/>
    <mergeCell ref="F30:G30"/>
    <mergeCell ref="F25:G25"/>
    <mergeCell ref="F14:G14"/>
    <mergeCell ref="F15:G15"/>
    <mergeCell ref="F22:G22"/>
    <mergeCell ref="F23:G23"/>
    <mergeCell ref="A1:K1"/>
    <mergeCell ref="A2:K2"/>
    <mergeCell ref="A3:K3"/>
    <mergeCell ref="C4:E4"/>
    <mergeCell ref="F4:G4"/>
    <mergeCell ref="F20:G20"/>
    <mergeCell ref="F16:G16"/>
    <mergeCell ref="F17:G17"/>
    <mergeCell ref="F6:G6"/>
    <mergeCell ref="F7:G7"/>
    <mergeCell ref="F8:G8"/>
    <mergeCell ref="F9:G9"/>
    <mergeCell ref="F10:G10"/>
    <mergeCell ref="F11:G11"/>
    <mergeCell ref="F12:G12"/>
    <mergeCell ref="F18:G18"/>
    <mergeCell ref="F19:G19"/>
  </mergeCells>
  <pageMargins left="0.7" right="0.7" top="0.75" bottom="0.75" header="0.3" footer="0.3"/>
  <pageSetup paperSize="5" orientation="portrait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workbookViewId="0">
      <selection activeCell="I7" sqref="I7"/>
    </sheetView>
  </sheetViews>
  <sheetFormatPr defaultRowHeight="15"/>
  <cols>
    <col min="1" max="1" width="5" customWidth="1"/>
    <col min="2" max="2" width="10" customWidth="1"/>
    <col min="3" max="3" width="6.85546875" customWidth="1"/>
    <col min="4" max="4" width="11.5703125" customWidth="1"/>
    <col min="5" max="5" width="13" customWidth="1"/>
    <col min="6" max="6" width="6.28515625" customWidth="1"/>
    <col min="7" max="7" width="8.5703125" customWidth="1"/>
    <col min="8" max="8" width="15" customWidth="1"/>
    <col min="9" max="9" width="12.42578125" customWidth="1"/>
    <col min="10" max="10" width="8.42578125" customWidth="1"/>
    <col min="11" max="11" width="13.7109375" customWidth="1"/>
    <col min="12" max="12" width="15.140625" customWidth="1"/>
    <col min="13" max="13" width="12.42578125" customWidth="1"/>
    <col min="14" max="14" width="12.28515625" customWidth="1"/>
  </cols>
  <sheetData>
    <row r="1" spans="1:14" ht="21">
      <c r="A1" s="211" t="s">
        <v>146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4" ht="21">
      <c r="A2" s="212" t="s">
        <v>189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4" ht="21">
      <c r="A3" s="210" t="s">
        <v>782</v>
      </c>
      <c r="B3" s="210"/>
      <c r="C3" s="210"/>
      <c r="D3" s="210"/>
      <c r="E3" s="210"/>
      <c r="F3" s="212"/>
      <c r="G3" s="212"/>
      <c r="H3" s="212"/>
      <c r="I3" s="212"/>
      <c r="J3" s="212"/>
      <c r="K3" s="212"/>
    </row>
    <row r="4" spans="1:14" ht="21">
      <c r="A4" s="4" t="s">
        <v>147</v>
      </c>
      <c r="B4" s="4" t="s">
        <v>1</v>
      </c>
      <c r="C4" s="218" t="s">
        <v>150</v>
      </c>
      <c r="D4" s="214"/>
      <c r="E4" s="214"/>
      <c r="F4" s="215" t="s">
        <v>783</v>
      </c>
      <c r="G4" s="215"/>
      <c r="H4" s="113" t="s">
        <v>785</v>
      </c>
      <c r="I4" s="113" t="s">
        <v>786</v>
      </c>
      <c r="J4" s="113" t="s">
        <v>784</v>
      </c>
      <c r="K4" s="116" t="s">
        <v>787</v>
      </c>
      <c r="L4" s="116" t="s">
        <v>788</v>
      </c>
      <c r="M4" s="116" t="s">
        <v>789</v>
      </c>
      <c r="N4" s="116" t="s">
        <v>790</v>
      </c>
    </row>
    <row r="5" spans="1:14" ht="20.25" customHeight="1">
      <c r="A5" s="7">
        <v>1</v>
      </c>
      <c r="B5" s="30">
        <v>572002</v>
      </c>
      <c r="C5" s="39" t="s">
        <v>156</v>
      </c>
      <c r="D5" s="70" t="s">
        <v>592</v>
      </c>
      <c r="E5" s="29" t="s">
        <v>593</v>
      </c>
      <c r="F5" s="215">
        <v>10.81</v>
      </c>
      <c r="G5" s="215"/>
      <c r="H5" s="114">
        <v>29</v>
      </c>
      <c r="I5" s="114">
        <v>137</v>
      </c>
      <c r="J5" s="118">
        <f>H5/(I5/100)^2</f>
        <v>15.451009643561189</v>
      </c>
      <c r="K5" s="117">
        <v>-10</v>
      </c>
      <c r="L5" s="119">
        <v>118</v>
      </c>
      <c r="M5" s="119">
        <v>9</v>
      </c>
      <c r="N5" s="119">
        <v>13.6</v>
      </c>
    </row>
    <row r="6" spans="1:14" ht="20.25" customHeight="1">
      <c r="A6" s="7">
        <v>2</v>
      </c>
      <c r="B6" s="30">
        <v>572005</v>
      </c>
      <c r="C6" s="39" t="s">
        <v>156</v>
      </c>
      <c r="D6" s="70" t="s">
        <v>594</v>
      </c>
      <c r="E6" s="29" t="s">
        <v>595</v>
      </c>
      <c r="F6" s="215">
        <v>10.87</v>
      </c>
      <c r="G6" s="215"/>
      <c r="H6" s="114">
        <v>30</v>
      </c>
      <c r="I6" s="114">
        <v>138</v>
      </c>
      <c r="J6" s="118">
        <f t="shared" ref="J6:J40" si="0">H6/(I6/100)^2</f>
        <v>15.752993068683052</v>
      </c>
      <c r="K6" s="117">
        <v>-17</v>
      </c>
      <c r="L6" s="119">
        <v>110</v>
      </c>
      <c r="M6" s="119">
        <v>10</v>
      </c>
      <c r="N6" s="119">
        <v>12.01</v>
      </c>
    </row>
    <row r="7" spans="1:14" ht="20.25" customHeight="1">
      <c r="A7" s="7">
        <v>3</v>
      </c>
      <c r="B7" s="30">
        <v>572008</v>
      </c>
      <c r="C7" s="39" t="s">
        <v>156</v>
      </c>
      <c r="D7" s="70" t="s">
        <v>596</v>
      </c>
      <c r="E7" s="29" t="s">
        <v>597</v>
      </c>
      <c r="F7" s="215">
        <v>11.93</v>
      </c>
      <c r="G7" s="215"/>
      <c r="H7" s="114">
        <v>24</v>
      </c>
      <c r="I7" s="114">
        <v>134</v>
      </c>
      <c r="J7" s="118">
        <f t="shared" si="0"/>
        <v>13.366005791935841</v>
      </c>
      <c r="K7" s="117">
        <v>-17</v>
      </c>
      <c r="L7" s="119">
        <v>110</v>
      </c>
      <c r="M7" s="119">
        <v>11</v>
      </c>
      <c r="N7" s="119">
        <v>12.61</v>
      </c>
    </row>
    <row r="8" spans="1:14" ht="20.25" customHeight="1">
      <c r="A8" s="7">
        <v>4</v>
      </c>
      <c r="B8" s="30">
        <v>572010</v>
      </c>
      <c r="C8" s="39" t="s">
        <v>156</v>
      </c>
      <c r="D8" s="70" t="s">
        <v>598</v>
      </c>
      <c r="E8" s="29" t="s">
        <v>599</v>
      </c>
      <c r="F8" s="215">
        <v>10.77</v>
      </c>
      <c r="G8" s="215"/>
      <c r="H8" s="114">
        <v>59</v>
      </c>
      <c r="I8" s="114">
        <v>149</v>
      </c>
      <c r="J8" s="118">
        <f t="shared" si="0"/>
        <v>26.575379487410476</v>
      </c>
      <c r="K8" s="117">
        <v>4</v>
      </c>
      <c r="L8" s="119">
        <v>128</v>
      </c>
      <c r="M8" s="119">
        <v>16</v>
      </c>
      <c r="N8" s="119">
        <v>14.33</v>
      </c>
    </row>
    <row r="9" spans="1:14" ht="20.25" customHeight="1">
      <c r="A9" s="7">
        <v>5</v>
      </c>
      <c r="B9" s="71">
        <v>572017</v>
      </c>
      <c r="C9" s="72" t="s">
        <v>156</v>
      </c>
      <c r="D9" s="73" t="s">
        <v>600</v>
      </c>
      <c r="E9" s="107" t="s">
        <v>601</v>
      </c>
      <c r="F9" s="215">
        <v>10.71</v>
      </c>
      <c r="G9" s="215"/>
      <c r="H9" s="114">
        <v>23</v>
      </c>
      <c r="I9" s="114">
        <v>135</v>
      </c>
      <c r="J9" s="118">
        <f t="shared" si="0"/>
        <v>12.620027434842248</v>
      </c>
      <c r="K9" s="117">
        <v>-1</v>
      </c>
      <c r="L9" s="119">
        <v>113</v>
      </c>
      <c r="M9" s="119">
        <v>15</v>
      </c>
      <c r="N9" s="119">
        <v>13.97</v>
      </c>
    </row>
    <row r="10" spans="1:14" ht="20.25" customHeight="1">
      <c r="A10" s="7">
        <v>6</v>
      </c>
      <c r="B10" s="71">
        <v>572020</v>
      </c>
      <c r="C10" s="72" t="s">
        <v>156</v>
      </c>
      <c r="D10" s="73" t="s">
        <v>170</v>
      </c>
      <c r="E10" s="75" t="s">
        <v>602</v>
      </c>
      <c r="F10" s="215">
        <v>10.52</v>
      </c>
      <c r="G10" s="215"/>
      <c r="H10" s="114">
        <v>30</v>
      </c>
      <c r="I10" s="114">
        <v>139</v>
      </c>
      <c r="J10" s="118">
        <f t="shared" si="0"/>
        <v>15.527146628021326</v>
      </c>
      <c r="K10" s="117">
        <v>10</v>
      </c>
      <c r="L10" s="119">
        <v>170</v>
      </c>
      <c r="M10" s="119">
        <v>21</v>
      </c>
      <c r="N10" s="119">
        <v>12.98</v>
      </c>
    </row>
    <row r="11" spans="1:14" ht="20.25" customHeight="1">
      <c r="A11" s="7">
        <v>7</v>
      </c>
      <c r="B11" s="30">
        <v>572023</v>
      </c>
      <c r="C11" s="39" t="s">
        <v>156</v>
      </c>
      <c r="D11" s="70" t="s">
        <v>603</v>
      </c>
      <c r="E11" s="29" t="s">
        <v>604</v>
      </c>
      <c r="F11" s="215">
        <v>9.9499999999999993</v>
      </c>
      <c r="G11" s="215"/>
      <c r="H11" s="114">
        <v>39</v>
      </c>
      <c r="I11" s="114">
        <v>141</v>
      </c>
      <c r="J11" s="118">
        <f t="shared" si="0"/>
        <v>19.616719480911424</v>
      </c>
      <c r="K11" s="117">
        <v>4</v>
      </c>
      <c r="L11" s="119">
        <v>103</v>
      </c>
      <c r="M11" s="119">
        <v>13</v>
      </c>
      <c r="N11" s="119">
        <v>15.29</v>
      </c>
    </row>
    <row r="12" spans="1:14" ht="20.25" customHeight="1">
      <c r="A12" s="7">
        <v>8</v>
      </c>
      <c r="B12" s="71">
        <v>572029</v>
      </c>
      <c r="C12" s="72" t="s">
        <v>156</v>
      </c>
      <c r="D12" s="73" t="s">
        <v>605</v>
      </c>
      <c r="E12" s="107" t="s">
        <v>606</v>
      </c>
      <c r="F12" s="215">
        <v>9.11</v>
      </c>
      <c r="G12" s="215"/>
      <c r="H12" s="114">
        <v>28</v>
      </c>
      <c r="I12" s="114">
        <v>141</v>
      </c>
      <c r="J12" s="118">
        <f t="shared" si="0"/>
        <v>14.083798601679998</v>
      </c>
      <c r="K12" s="117">
        <v>7</v>
      </c>
      <c r="L12" s="119">
        <v>185</v>
      </c>
      <c r="M12" s="119">
        <v>22</v>
      </c>
      <c r="N12" s="119">
        <v>12.2</v>
      </c>
    </row>
    <row r="13" spans="1:14" ht="20.25" customHeight="1">
      <c r="A13" s="7">
        <v>9</v>
      </c>
      <c r="B13" s="30">
        <v>572030</v>
      </c>
      <c r="C13" s="39" t="s">
        <v>156</v>
      </c>
      <c r="D13" s="70" t="s">
        <v>375</v>
      </c>
      <c r="E13" s="29" t="s">
        <v>607</v>
      </c>
      <c r="F13" s="215">
        <v>10.53</v>
      </c>
      <c r="G13" s="215"/>
      <c r="H13" s="114">
        <v>28</v>
      </c>
      <c r="I13" s="114">
        <v>142</v>
      </c>
      <c r="J13" s="118">
        <f t="shared" si="0"/>
        <v>13.886133703630232</v>
      </c>
      <c r="K13" s="117">
        <v>0</v>
      </c>
      <c r="L13" s="119">
        <v>131</v>
      </c>
      <c r="M13" s="119">
        <v>10</v>
      </c>
      <c r="N13" s="119">
        <v>13.41</v>
      </c>
    </row>
    <row r="14" spans="1:14" ht="20.25" customHeight="1">
      <c r="A14" s="7">
        <v>10</v>
      </c>
      <c r="B14" s="30">
        <v>572032</v>
      </c>
      <c r="C14" s="39" t="s">
        <v>156</v>
      </c>
      <c r="D14" s="70" t="s">
        <v>608</v>
      </c>
      <c r="E14" s="40" t="s">
        <v>609</v>
      </c>
      <c r="F14" s="215">
        <v>9.0299999999999994</v>
      </c>
      <c r="G14" s="215"/>
      <c r="H14" s="114">
        <v>26</v>
      </c>
      <c r="I14" s="114">
        <v>139</v>
      </c>
      <c r="J14" s="118">
        <f t="shared" si="0"/>
        <v>13.456860410951816</v>
      </c>
      <c r="K14" s="117">
        <v>-2</v>
      </c>
      <c r="L14" s="119">
        <v>120</v>
      </c>
      <c r="M14" s="119">
        <v>10</v>
      </c>
      <c r="N14" s="119">
        <v>12.14</v>
      </c>
    </row>
    <row r="15" spans="1:14" ht="20.25" customHeight="1">
      <c r="A15" s="7">
        <v>11</v>
      </c>
      <c r="B15" s="71">
        <v>572033</v>
      </c>
      <c r="C15" s="72" t="s">
        <v>156</v>
      </c>
      <c r="D15" s="73" t="s">
        <v>610</v>
      </c>
      <c r="E15" s="75" t="s">
        <v>611</v>
      </c>
      <c r="F15" s="215">
        <v>9.2100000000000009</v>
      </c>
      <c r="G15" s="215"/>
      <c r="H15" s="114">
        <v>31</v>
      </c>
      <c r="I15" s="114">
        <v>141</v>
      </c>
      <c r="J15" s="118">
        <f t="shared" si="0"/>
        <v>15.592777023288569</v>
      </c>
      <c r="K15" s="117">
        <v>5</v>
      </c>
      <c r="L15" s="119">
        <v>145</v>
      </c>
      <c r="M15" s="119">
        <v>21</v>
      </c>
      <c r="N15" s="119">
        <v>15.86</v>
      </c>
    </row>
    <row r="16" spans="1:14" ht="20.25" customHeight="1">
      <c r="A16" s="7">
        <v>12</v>
      </c>
      <c r="B16" s="76">
        <v>572035</v>
      </c>
      <c r="C16" s="77" t="s">
        <v>156</v>
      </c>
      <c r="D16" s="70" t="s">
        <v>612</v>
      </c>
      <c r="E16" s="48" t="s">
        <v>613</v>
      </c>
      <c r="F16" s="215">
        <v>21.75</v>
      </c>
      <c r="G16" s="215"/>
      <c r="H16" s="114">
        <v>49</v>
      </c>
      <c r="I16" s="114">
        <v>146</v>
      </c>
      <c r="J16" s="118">
        <f t="shared" si="0"/>
        <v>22.987427284668797</v>
      </c>
      <c r="K16" s="117">
        <v>-18</v>
      </c>
      <c r="L16" s="119">
        <v>80</v>
      </c>
      <c r="M16" s="119">
        <v>10</v>
      </c>
      <c r="N16" s="119">
        <v>24.25</v>
      </c>
    </row>
    <row r="17" spans="1:14" ht="20.25" customHeight="1">
      <c r="A17" s="7">
        <v>13</v>
      </c>
      <c r="B17" s="30">
        <v>572040</v>
      </c>
      <c r="C17" s="39" t="s">
        <v>156</v>
      </c>
      <c r="D17" s="70" t="s">
        <v>614</v>
      </c>
      <c r="E17" s="40" t="s">
        <v>615</v>
      </c>
      <c r="F17" s="216">
        <v>9.5</v>
      </c>
      <c r="G17" s="216"/>
      <c r="H17" s="114">
        <v>26</v>
      </c>
      <c r="I17" s="114">
        <v>138</v>
      </c>
      <c r="J17" s="118">
        <f t="shared" si="0"/>
        <v>13.652593992858646</v>
      </c>
      <c r="K17" s="117">
        <v>-10</v>
      </c>
      <c r="L17" s="119">
        <v>140</v>
      </c>
      <c r="M17" s="119">
        <v>14</v>
      </c>
      <c r="N17" s="119" t="s">
        <v>793</v>
      </c>
    </row>
    <row r="18" spans="1:14" ht="20.25" customHeight="1">
      <c r="A18" s="7">
        <v>14</v>
      </c>
      <c r="B18" s="71">
        <v>572048</v>
      </c>
      <c r="C18" s="72" t="s">
        <v>156</v>
      </c>
      <c r="D18" s="73" t="s">
        <v>319</v>
      </c>
      <c r="E18" s="48" t="s">
        <v>617</v>
      </c>
      <c r="F18" s="215">
        <v>9.43</v>
      </c>
      <c r="G18" s="215"/>
      <c r="H18" s="114">
        <v>40</v>
      </c>
      <c r="I18" s="114">
        <v>144</v>
      </c>
      <c r="J18" s="118">
        <f t="shared" si="0"/>
        <v>19.290123456790123</v>
      </c>
      <c r="K18" s="117">
        <v>0</v>
      </c>
      <c r="L18" s="119">
        <v>1140</v>
      </c>
      <c r="M18" s="119">
        <v>13</v>
      </c>
      <c r="N18" s="119">
        <v>12.7</v>
      </c>
    </row>
    <row r="19" spans="1:14" ht="20.25" customHeight="1">
      <c r="A19" s="7">
        <v>15</v>
      </c>
      <c r="B19" s="30">
        <v>572050</v>
      </c>
      <c r="C19" s="39" t="s">
        <v>156</v>
      </c>
      <c r="D19" s="70" t="s">
        <v>618</v>
      </c>
      <c r="E19" s="29" t="s">
        <v>619</v>
      </c>
      <c r="F19" s="215">
        <v>10.71</v>
      </c>
      <c r="G19" s="215"/>
      <c r="H19" s="114">
        <v>34</v>
      </c>
      <c r="I19" s="114">
        <v>146</v>
      </c>
      <c r="J19" s="118">
        <f t="shared" si="0"/>
        <v>15.950459748545695</v>
      </c>
      <c r="K19" s="117">
        <v>1</v>
      </c>
      <c r="L19" s="119">
        <v>140</v>
      </c>
      <c r="M19" s="119">
        <v>13</v>
      </c>
      <c r="N19" s="119">
        <v>16.25</v>
      </c>
    </row>
    <row r="20" spans="1:14" ht="20.25" customHeight="1">
      <c r="A20" s="7">
        <v>16</v>
      </c>
      <c r="B20" s="30">
        <v>572052</v>
      </c>
      <c r="C20" s="39" t="s">
        <v>156</v>
      </c>
      <c r="D20" s="70" t="s">
        <v>620</v>
      </c>
      <c r="E20" s="40" t="s">
        <v>621</v>
      </c>
      <c r="F20" s="215">
        <v>9.14</v>
      </c>
      <c r="G20" s="215"/>
      <c r="H20" s="114">
        <v>37</v>
      </c>
      <c r="I20" s="114">
        <v>143</v>
      </c>
      <c r="J20" s="118">
        <f t="shared" si="0"/>
        <v>18.093794317570545</v>
      </c>
      <c r="K20" s="117">
        <v>2</v>
      </c>
      <c r="L20" s="119">
        <v>130</v>
      </c>
      <c r="M20" s="119">
        <v>21</v>
      </c>
      <c r="N20" s="119">
        <v>11.5</v>
      </c>
    </row>
    <row r="21" spans="1:14" ht="20.25" customHeight="1">
      <c r="A21" s="7">
        <v>17</v>
      </c>
      <c r="B21" s="71">
        <v>572060</v>
      </c>
      <c r="C21" s="72" t="s">
        <v>156</v>
      </c>
      <c r="D21" s="73" t="s">
        <v>622</v>
      </c>
      <c r="E21" s="48" t="s">
        <v>623</v>
      </c>
      <c r="F21" s="216">
        <v>9.3000000000000007</v>
      </c>
      <c r="G21" s="216"/>
      <c r="H21" s="114">
        <v>49</v>
      </c>
      <c r="I21" s="114">
        <v>150</v>
      </c>
      <c r="J21" s="118">
        <f t="shared" si="0"/>
        <v>21.777777777777779</v>
      </c>
      <c r="K21" s="117">
        <v>-8</v>
      </c>
      <c r="L21" s="119">
        <v>118</v>
      </c>
      <c r="M21" s="119">
        <v>14</v>
      </c>
      <c r="N21" s="119">
        <v>14.68</v>
      </c>
    </row>
    <row r="22" spans="1:14" ht="20.25" customHeight="1">
      <c r="A22" s="7">
        <v>18</v>
      </c>
      <c r="B22" s="71">
        <v>572061</v>
      </c>
      <c r="C22" s="72" t="s">
        <v>156</v>
      </c>
      <c r="D22" s="73" t="s">
        <v>624</v>
      </c>
      <c r="E22" s="48" t="s">
        <v>625</v>
      </c>
      <c r="F22" s="215">
        <v>10.35</v>
      </c>
      <c r="G22" s="215"/>
      <c r="H22" s="114">
        <v>30</v>
      </c>
      <c r="I22" s="114">
        <v>135</v>
      </c>
      <c r="J22" s="118">
        <f t="shared" si="0"/>
        <v>16.460905349794238</v>
      </c>
      <c r="K22" s="117">
        <v>-5</v>
      </c>
      <c r="L22" s="119">
        <v>125</v>
      </c>
      <c r="M22" s="119">
        <v>13</v>
      </c>
      <c r="N22" s="119">
        <v>14.38</v>
      </c>
    </row>
    <row r="23" spans="1:14" ht="20.25" customHeight="1">
      <c r="A23" s="7">
        <v>19</v>
      </c>
      <c r="B23" s="71">
        <v>572066</v>
      </c>
      <c r="C23" s="72" t="s">
        <v>156</v>
      </c>
      <c r="D23" s="73" t="s">
        <v>626</v>
      </c>
      <c r="E23" s="48" t="s">
        <v>627</v>
      </c>
      <c r="F23" s="215">
        <v>8.35</v>
      </c>
      <c r="G23" s="215"/>
      <c r="H23" s="114">
        <v>35</v>
      </c>
      <c r="I23" s="114">
        <v>149</v>
      </c>
      <c r="J23" s="118">
        <f t="shared" si="0"/>
        <v>15.765055628124859</v>
      </c>
      <c r="K23" s="117">
        <v>8</v>
      </c>
      <c r="L23" s="119">
        <v>179</v>
      </c>
      <c r="M23" s="119">
        <v>30</v>
      </c>
      <c r="N23" s="119">
        <v>11.67</v>
      </c>
    </row>
    <row r="24" spans="1:14" ht="20.25" customHeight="1">
      <c r="A24" s="7">
        <v>20</v>
      </c>
      <c r="B24" s="71">
        <v>572070</v>
      </c>
      <c r="C24" s="72" t="s">
        <v>156</v>
      </c>
      <c r="D24" s="84" t="s">
        <v>564</v>
      </c>
      <c r="E24" s="47" t="s">
        <v>388</v>
      </c>
      <c r="F24" s="215">
        <v>12.15</v>
      </c>
      <c r="G24" s="215"/>
      <c r="H24" s="114">
        <v>26</v>
      </c>
      <c r="I24" s="114">
        <v>141</v>
      </c>
      <c r="J24" s="118">
        <f t="shared" si="0"/>
        <v>13.077812987274283</v>
      </c>
      <c r="K24" s="117">
        <v>-4</v>
      </c>
      <c r="L24" s="119">
        <v>130</v>
      </c>
      <c r="M24" s="119">
        <v>14</v>
      </c>
      <c r="N24" s="119">
        <v>15.88</v>
      </c>
    </row>
    <row r="25" spans="1:14" ht="20.25" customHeight="1">
      <c r="A25" s="7">
        <v>21</v>
      </c>
      <c r="B25" s="71">
        <v>572076</v>
      </c>
      <c r="C25" s="72" t="s">
        <v>156</v>
      </c>
      <c r="D25" s="73" t="s">
        <v>628</v>
      </c>
      <c r="E25" s="107" t="s">
        <v>629</v>
      </c>
      <c r="F25" s="215"/>
      <c r="G25" s="215"/>
      <c r="H25" s="114">
        <v>27</v>
      </c>
      <c r="I25" s="114">
        <v>139</v>
      </c>
      <c r="J25" s="118">
        <f t="shared" si="0"/>
        <v>13.974431965219194</v>
      </c>
      <c r="K25" s="117">
        <v>2</v>
      </c>
      <c r="L25" s="119"/>
      <c r="M25" s="119">
        <v>19</v>
      </c>
      <c r="N25" s="119">
        <v>11.48</v>
      </c>
    </row>
    <row r="26" spans="1:14" ht="20.25" customHeight="1">
      <c r="A26" s="7">
        <v>22</v>
      </c>
      <c r="B26" s="15">
        <v>572511</v>
      </c>
      <c r="C26" s="78" t="s">
        <v>156</v>
      </c>
      <c r="D26" s="40" t="s">
        <v>630</v>
      </c>
      <c r="E26" s="40" t="s">
        <v>631</v>
      </c>
      <c r="F26" s="215">
        <v>9.73</v>
      </c>
      <c r="G26" s="215"/>
      <c r="H26" s="114">
        <v>32</v>
      </c>
      <c r="I26" s="114">
        <v>139</v>
      </c>
      <c r="J26" s="118">
        <f t="shared" si="0"/>
        <v>16.562289736556082</v>
      </c>
      <c r="K26" s="117">
        <v>-14</v>
      </c>
      <c r="L26" s="119">
        <v>138</v>
      </c>
      <c r="M26" s="119">
        <v>21</v>
      </c>
      <c r="N26" s="119">
        <v>14.28</v>
      </c>
    </row>
    <row r="27" spans="1:14" ht="20.25" customHeight="1">
      <c r="A27" s="7">
        <v>23</v>
      </c>
      <c r="B27" s="30">
        <v>572080</v>
      </c>
      <c r="C27" s="39" t="s">
        <v>157</v>
      </c>
      <c r="D27" s="70" t="s">
        <v>632</v>
      </c>
      <c r="E27" s="40" t="s">
        <v>633</v>
      </c>
      <c r="F27" s="216">
        <v>10.3</v>
      </c>
      <c r="G27" s="216"/>
      <c r="H27" s="114">
        <v>43</v>
      </c>
      <c r="I27" s="114">
        <v>152</v>
      </c>
      <c r="J27" s="118">
        <f t="shared" si="0"/>
        <v>18.611495844875346</v>
      </c>
      <c r="K27" s="117">
        <v>-4</v>
      </c>
      <c r="L27" s="119">
        <v>141</v>
      </c>
      <c r="M27" s="119">
        <v>15</v>
      </c>
      <c r="N27" s="119">
        <v>14.76</v>
      </c>
    </row>
    <row r="28" spans="1:14" ht="20.25" customHeight="1">
      <c r="A28" s="7">
        <v>24</v>
      </c>
      <c r="B28" s="71">
        <v>572086</v>
      </c>
      <c r="C28" s="72" t="s">
        <v>157</v>
      </c>
      <c r="D28" s="73" t="s">
        <v>634</v>
      </c>
      <c r="E28" s="107" t="s">
        <v>635</v>
      </c>
      <c r="F28" s="215">
        <v>11.01</v>
      </c>
      <c r="G28" s="215"/>
      <c r="H28" s="114">
        <v>31</v>
      </c>
      <c r="I28" s="114">
        <v>145</v>
      </c>
      <c r="J28" s="118">
        <f t="shared" si="0"/>
        <v>14.744351961950059</v>
      </c>
      <c r="K28" s="117">
        <v>14</v>
      </c>
      <c r="L28" s="119">
        <v>145</v>
      </c>
      <c r="M28" s="119">
        <v>7</v>
      </c>
      <c r="N28" s="119">
        <v>15.05</v>
      </c>
    </row>
    <row r="29" spans="1:14" ht="20.25" customHeight="1">
      <c r="A29" s="7">
        <v>25</v>
      </c>
      <c r="B29" s="30">
        <v>572093</v>
      </c>
      <c r="C29" s="39" t="s">
        <v>157</v>
      </c>
      <c r="D29" s="70" t="s">
        <v>636</v>
      </c>
      <c r="E29" s="40" t="s">
        <v>637</v>
      </c>
      <c r="F29" s="215">
        <v>11.71</v>
      </c>
      <c r="G29" s="215"/>
      <c r="H29" s="114">
        <v>33</v>
      </c>
      <c r="I29" s="114">
        <v>142</v>
      </c>
      <c r="J29" s="118">
        <f t="shared" si="0"/>
        <v>16.365800436421345</v>
      </c>
      <c r="K29" s="117">
        <v>-2</v>
      </c>
      <c r="L29" s="119">
        <v>140</v>
      </c>
      <c r="M29" s="119">
        <v>17</v>
      </c>
      <c r="N29" s="119">
        <v>15.51</v>
      </c>
    </row>
    <row r="30" spans="1:14" ht="20.25" customHeight="1">
      <c r="A30" s="7">
        <v>26</v>
      </c>
      <c r="B30" s="71">
        <v>572101</v>
      </c>
      <c r="C30" s="72" t="s">
        <v>157</v>
      </c>
      <c r="D30" s="73" t="s">
        <v>638</v>
      </c>
      <c r="E30" s="75" t="s">
        <v>639</v>
      </c>
      <c r="F30" s="215">
        <v>10.73</v>
      </c>
      <c r="G30" s="215"/>
      <c r="H30" s="114">
        <v>58</v>
      </c>
      <c r="I30" s="114">
        <v>148</v>
      </c>
      <c r="J30" s="118">
        <f t="shared" si="0"/>
        <v>26.479181884587291</v>
      </c>
      <c r="K30" s="117">
        <v>0</v>
      </c>
      <c r="L30" s="119">
        <v>125</v>
      </c>
      <c r="M30" s="119">
        <v>11</v>
      </c>
      <c r="N30" s="119">
        <v>14.72</v>
      </c>
    </row>
    <row r="31" spans="1:14" ht="20.25" customHeight="1">
      <c r="A31" s="7">
        <v>27</v>
      </c>
      <c r="B31" s="30">
        <v>572105</v>
      </c>
      <c r="C31" s="39" t="s">
        <v>157</v>
      </c>
      <c r="D31" s="70" t="s">
        <v>640</v>
      </c>
      <c r="E31" s="29" t="s">
        <v>641</v>
      </c>
      <c r="F31" s="215">
        <v>9.7100000000000009</v>
      </c>
      <c r="G31" s="215"/>
      <c r="H31" s="114">
        <v>29</v>
      </c>
      <c r="I31" s="114">
        <v>144</v>
      </c>
      <c r="J31" s="118">
        <f t="shared" si="0"/>
        <v>13.98533950617284</v>
      </c>
      <c r="K31" s="117"/>
      <c r="L31" s="119">
        <v>125</v>
      </c>
      <c r="M31" s="119">
        <v>16</v>
      </c>
      <c r="N31" s="119">
        <v>12.59</v>
      </c>
    </row>
    <row r="32" spans="1:14" ht="20.25" customHeight="1">
      <c r="A32" s="7">
        <v>28</v>
      </c>
      <c r="B32" s="71">
        <v>572106</v>
      </c>
      <c r="C32" s="72" t="s">
        <v>157</v>
      </c>
      <c r="D32" s="73" t="s">
        <v>642</v>
      </c>
      <c r="E32" s="75" t="s">
        <v>213</v>
      </c>
      <c r="F32" s="216">
        <v>8.5</v>
      </c>
      <c r="G32" s="216"/>
      <c r="H32" s="114">
        <v>42</v>
      </c>
      <c r="I32" s="114">
        <v>144</v>
      </c>
      <c r="J32" s="118">
        <f t="shared" si="0"/>
        <v>20.25462962962963</v>
      </c>
      <c r="K32" s="117">
        <v>4</v>
      </c>
      <c r="L32" s="119">
        <v>133</v>
      </c>
      <c r="M32" s="119">
        <v>22</v>
      </c>
      <c r="N32" s="119">
        <v>11.82</v>
      </c>
    </row>
    <row r="33" spans="1:14" ht="20.25" customHeight="1">
      <c r="A33" s="7">
        <v>29</v>
      </c>
      <c r="B33" s="71">
        <v>572108</v>
      </c>
      <c r="C33" s="72" t="s">
        <v>157</v>
      </c>
      <c r="D33" s="73" t="s">
        <v>203</v>
      </c>
      <c r="E33" s="107" t="s">
        <v>175</v>
      </c>
      <c r="F33" s="215">
        <v>9.26</v>
      </c>
      <c r="G33" s="215"/>
      <c r="H33" s="114">
        <v>24</v>
      </c>
      <c r="I33" s="114">
        <v>141</v>
      </c>
      <c r="J33" s="118">
        <f t="shared" si="0"/>
        <v>12.071827372868569</v>
      </c>
      <c r="K33" s="117">
        <v>-5</v>
      </c>
      <c r="L33" s="119">
        <v>160</v>
      </c>
      <c r="M33" s="119">
        <v>16</v>
      </c>
      <c r="N33" s="119">
        <v>11.19</v>
      </c>
    </row>
    <row r="34" spans="1:14" ht="20.25" customHeight="1">
      <c r="A34" s="7">
        <v>30</v>
      </c>
      <c r="B34" s="30">
        <v>572110</v>
      </c>
      <c r="C34" s="39" t="s">
        <v>157</v>
      </c>
      <c r="D34" s="70" t="s">
        <v>396</v>
      </c>
      <c r="E34" s="40" t="s">
        <v>643</v>
      </c>
      <c r="F34" s="215">
        <v>9.4700000000000006</v>
      </c>
      <c r="G34" s="215"/>
      <c r="H34" s="114">
        <v>33</v>
      </c>
      <c r="I34" s="114">
        <v>141</v>
      </c>
      <c r="J34" s="118">
        <f t="shared" si="0"/>
        <v>16.598762637694282</v>
      </c>
      <c r="K34" s="117">
        <v>6</v>
      </c>
      <c r="L34" s="119">
        <v>162</v>
      </c>
      <c r="M34" s="119">
        <v>17</v>
      </c>
      <c r="N34" s="119">
        <v>11.19</v>
      </c>
    </row>
    <row r="35" spans="1:14" ht="20.25" customHeight="1">
      <c r="A35" s="7">
        <v>31</v>
      </c>
      <c r="B35" s="71">
        <v>572117</v>
      </c>
      <c r="C35" s="72" t="s">
        <v>157</v>
      </c>
      <c r="D35" s="73" t="s">
        <v>219</v>
      </c>
      <c r="E35" s="75" t="s">
        <v>644</v>
      </c>
      <c r="F35" s="215">
        <v>12.13</v>
      </c>
      <c r="G35" s="215"/>
      <c r="H35" s="114">
        <v>68</v>
      </c>
      <c r="I35" s="114">
        <v>154</v>
      </c>
      <c r="J35" s="118">
        <f t="shared" si="0"/>
        <v>28.67262607522348</v>
      </c>
      <c r="K35" s="117">
        <v>-2</v>
      </c>
      <c r="L35" s="119">
        <v>108</v>
      </c>
      <c r="M35" s="119">
        <v>11</v>
      </c>
      <c r="N35" s="119">
        <v>14.81</v>
      </c>
    </row>
    <row r="36" spans="1:14" ht="20.25" customHeight="1">
      <c r="A36" s="7">
        <v>32</v>
      </c>
      <c r="B36" s="30">
        <v>572122</v>
      </c>
      <c r="C36" s="39" t="s">
        <v>157</v>
      </c>
      <c r="D36" s="70" t="s">
        <v>645</v>
      </c>
      <c r="E36" s="29" t="s">
        <v>176</v>
      </c>
      <c r="F36" s="215">
        <v>9.7799999999999994</v>
      </c>
      <c r="G36" s="215"/>
      <c r="H36" s="114">
        <v>41</v>
      </c>
      <c r="I36" s="114">
        <v>141</v>
      </c>
      <c r="J36" s="118">
        <f t="shared" si="0"/>
        <v>20.622705095317141</v>
      </c>
      <c r="K36" s="117">
        <v>0</v>
      </c>
      <c r="L36" s="119">
        <v>112</v>
      </c>
      <c r="M36" s="119">
        <v>9</v>
      </c>
      <c r="N36" s="119">
        <v>13.26</v>
      </c>
    </row>
    <row r="37" spans="1:14" ht="20.25" customHeight="1">
      <c r="A37" s="7">
        <v>33</v>
      </c>
      <c r="B37" s="30">
        <v>572124</v>
      </c>
      <c r="C37" s="39" t="s">
        <v>157</v>
      </c>
      <c r="D37" s="70" t="s">
        <v>646</v>
      </c>
      <c r="E37" s="40" t="s">
        <v>207</v>
      </c>
      <c r="F37" s="215">
        <v>12.03</v>
      </c>
      <c r="G37" s="215"/>
      <c r="H37" s="114">
        <v>66</v>
      </c>
      <c r="I37" s="114">
        <v>152</v>
      </c>
      <c r="J37" s="118">
        <f t="shared" si="0"/>
        <v>28.566481994459835</v>
      </c>
      <c r="K37" s="117">
        <v>-4</v>
      </c>
      <c r="L37" s="119">
        <v>93</v>
      </c>
      <c r="M37" s="119">
        <v>8</v>
      </c>
      <c r="N37" s="119">
        <v>15.8</v>
      </c>
    </row>
    <row r="38" spans="1:14" ht="20.25" customHeight="1">
      <c r="A38" s="7">
        <v>34</v>
      </c>
      <c r="B38" s="30">
        <v>572128</v>
      </c>
      <c r="C38" s="39" t="s">
        <v>157</v>
      </c>
      <c r="D38" s="70" t="s">
        <v>647</v>
      </c>
      <c r="E38" s="40" t="s">
        <v>648</v>
      </c>
      <c r="F38" s="215">
        <v>11.67</v>
      </c>
      <c r="G38" s="215"/>
      <c r="H38" s="114">
        <v>43</v>
      </c>
      <c r="I38" s="114">
        <v>144</v>
      </c>
      <c r="J38" s="118">
        <f t="shared" si="0"/>
        <v>20.736882716049383</v>
      </c>
      <c r="K38" s="117">
        <v>144</v>
      </c>
      <c r="L38" s="119">
        <v>108</v>
      </c>
      <c r="M38" s="119">
        <v>7</v>
      </c>
      <c r="N38" s="119">
        <v>14.8</v>
      </c>
    </row>
    <row r="39" spans="1:14" ht="20.25" customHeight="1">
      <c r="A39" s="7">
        <v>35</v>
      </c>
      <c r="B39" s="74">
        <v>572521</v>
      </c>
      <c r="C39" s="72" t="s">
        <v>157</v>
      </c>
      <c r="D39" s="75" t="s">
        <v>649</v>
      </c>
      <c r="E39" s="75" t="s">
        <v>159</v>
      </c>
      <c r="F39" s="216">
        <v>9.5</v>
      </c>
      <c r="G39" s="216"/>
      <c r="H39" s="114">
        <v>33</v>
      </c>
      <c r="I39" s="114">
        <v>145</v>
      </c>
      <c r="J39" s="118">
        <f t="shared" si="0"/>
        <v>15.695600475624257</v>
      </c>
      <c r="K39" s="117"/>
      <c r="L39" s="119">
        <v>134</v>
      </c>
      <c r="M39" s="119">
        <v>10</v>
      </c>
      <c r="N39" s="119">
        <v>12.94</v>
      </c>
    </row>
    <row r="40" spans="1:14" ht="20.25" customHeight="1">
      <c r="A40" s="7">
        <v>36</v>
      </c>
      <c r="B40" s="74">
        <v>572528</v>
      </c>
      <c r="C40" s="72" t="s">
        <v>157</v>
      </c>
      <c r="D40" s="75" t="s">
        <v>650</v>
      </c>
      <c r="E40" s="75" t="s">
        <v>651</v>
      </c>
      <c r="F40" s="215">
        <v>9.61</v>
      </c>
      <c r="G40" s="215"/>
      <c r="H40" s="114">
        <v>28</v>
      </c>
      <c r="I40" s="114">
        <v>143</v>
      </c>
      <c r="J40" s="118">
        <f t="shared" si="0"/>
        <v>13.692601105188519</v>
      </c>
      <c r="K40" s="117">
        <v>9</v>
      </c>
      <c r="L40" s="119">
        <v>163</v>
      </c>
      <c r="M40" s="119">
        <v>18</v>
      </c>
      <c r="N40" s="119">
        <v>12.6</v>
      </c>
    </row>
    <row r="45" spans="1:14" ht="21">
      <c r="A45" s="85">
        <v>14</v>
      </c>
      <c r="B45" s="86">
        <v>572044</v>
      </c>
      <c r="C45" s="87" t="s">
        <v>156</v>
      </c>
      <c r="D45" s="88" t="s">
        <v>616</v>
      </c>
      <c r="E45" s="89" t="s">
        <v>173</v>
      </c>
      <c r="F45" s="220" t="s">
        <v>781</v>
      </c>
      <c r="G45" s="221"/>
      <c r="H45" s="221"/>
      <c r="I45" s="221"/>
      <c r="J45" s="221"/>
      <c r="K45" s="222"/>
    </row>
  </sheetData>
  <mergeCells count="42">
    <mergeCell ref="F8:G8"/>
    <mergeCell ref="F9:G9"/>
    <mergeCell ref="F10:G10"/>
    <mergeCell ref="F11:G11"/>
    <mergeCell ref="F32:G32"/>
    <mergeCell ref="F12:G12"/>
    <mergeCell ref="F13:G13"/>
    <mergeCell ref="F27:G27"/>
    <mergeCell ref="F14:G14"/>
    <mergeCell ref="F15:G15"/>
    <mergeCell ref="F18:G18"/>
    <mergeCell ref="F19:G19"/>
    <mergeCell ref="F20:G20"/>
    <mergeCell ref="F21:G21"/>
    <mergeCell ref="F30:G30"/>
    <mergeCell ref="F31:G31"/>
    <mergeCell ref="F28:G28"/>
    <mergeCell ref="F29:G29"/>
    <mergeCell ref="F35:G35"/>
    <mergeCell ref="F45:K45"/>
    <mergeCell ref="F39:G39"/>
    <mergeCell ref="F40:G40"/>
    <mergeCell ref="F38:G38"/>
    <mergeCell ref="F33:G33"/>
    <mergeCell ref="F34:G34"/>
    <mergeCell ref="F36:G36"/>
    <mergeCell ref="F37:G37"/>
    <mergeCell ref="F16:G16"/>
    <mergeCell ref="F17:G17"/>
    <mergeCell ref="F24:G24"/>
    <mergeCell ref="F25:G25"/>
    <mergeCell ref="F26:G26"/>
    <mergeCell ref="F22:G22"/>
    <mergeCell ref="F23:G23"/>
    <mergeCell ref="F5:G5"/>
    <mergeCell ref="F6:G6"/>
    <mergeCell ref="F7:G7"/>
    <mergeCell ref="A1:K1"/>
    <mergeCell ref="A2:K2"/>
    <mergeCell ref="A3:K3"/>
    <mergeCell ref="C4:E4"/>
    <mergeCell ref="F4:G4"/>
  </mergeCells>
  <pageMargins left="0.7" right="0.7" top="0.75" bottom="0.75" header="0.3" footer="0.3"/>
  <pageSetup paperSize="5" orientation="portrait" horizontalDpi="0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73"/>
  <sheetViews>
    <sheetView topLeftCell="A37" workbookViewId="0">
      <selection activeCell="A5" sqref="A5:IV48"/>
    </sheetView>
  </sheetViews>
  <sheetFormatPr defaultColWidth="9" defaultRowHeight="23.45" customHeight="1"/>
  <cols>
    <col min="1" max="1" width="5" style="1" customWidth="1"/>
    <col min="2" max="2" width="10" style="1" customWidth="1"/>
    <col min="3" max="3" width="6.85546875" style="1" customWidth="1"/>
    <col min="4" max="4" width="10.85546875" style="1" customWidth="1"/>
    <col min="5" max="5" width="13.42578125" style="1" customWidth="1"/>
    <col min="6" max="6" width="6.28515625" style="1" customWidth="1"/>
    <col min="7" max="7" width="7.140625" style="1" customWidth="1"/>
    <col min="8" max="8" width="12.140625" style="1" customWidth="1"/>
    <col min="9" max="9" width="12.42578125" style="1" customWidth="1"/>
    <col min="10" max="10" width="9.140625" style="1" customWidth="1"/>
    <col min="11" max="11" width="13.28515625" style="1" customWidth="1"/>
    <col min="12" max="12" width="15.85546875" style="1" customWidth="1"/>
    <col min="13" max="14" width="12.28515625" style="1" customWidth="1"/>
    <col min="15" max="16384" width="9" style="1"/>
  </cols>
  <sheetData>
    <row r="1" spans="1:14" ht="23.45" customHeight="1">
      <c r="A1" s="211" t="s">
        <v>146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4" ht="23.45" customHeight="1">
      <c r="A2" s="212" t="s">
        <v>533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4" ht="23.45" customHeight="1">
      <c r="A3" s="210" t="s">
        <v>773</v>
      </c>
      <c r="B3" s="210"/>
      <c r="C3" s="210"/>
      <c r="D3" s="210"/>
      <c r="E3" s="210"/>
      <c r="F3" s="212"/>
      <c r="G3" s="212"/>
      <c r="H3" s="212"/>
      <c r="I3" s="212"/>
      <c r="J3" s="212"/>
      <c r="K3" s="212"/>
    </row>
    <row r="4" spans="1:14" ht="23.45" customHeight="1">
      <c r="A4" s="4" t="s">
        <v>147</v>
      </c>
      <c r="B4" s="43" t="s">
        <v>1</v>
      </c>
      <c r="C4" s="217" t="s">
        <v>150</v>
      </c>
      <c r="D4" s="217"/>
      <c r="E4" s="217"/>
      <c r="F4" s="215" t="s">
        <v>783</v>
      </c>
      <c r="G4" s="215"/>
      <c r="H4" s="113" t="s">
        <v>785</v>
      </c>
      <c r="I4" s="113" t="s">
        <v>786</v>
      </c>
      <c r="J4" s="113" t="s">
        <v>784</v>
      </c>
      <c r="K4" s="116" t="s">
        <v>787</v>
      </c>
      <c r="L4" s="116" t="s">
        <v>788</v>
      </c>
      <c r="M4" s="116" t="s">
        <v>789</v>
      </c>
      <c r="N4" s="116" t="s">
        <v>790</v>
      </c>
    </row>
    <row r="5" spans="1:14" ht="18.75" customHeight="1">
      <c r="A5" s="42">
        <v>1</v>
      </c>
      <c r="B5" s="44">
        <v>562003</v>
      </c>
      <c r="C5" s="92" t="s">
        <v>156</v>
      </c>
      <c r="D5" s="93" t="s">
        <v>399</v>
      </c>
      <c r="E5" s="94" t="s">
        <v>177</v>
      </c>
      <c r="F5" s="215">
        <v>10.93</v>
      </c>
      <c r="G5" s="215"/>
      <c r="H5" s="114">
        <v>63</v>
      </c>
      <c r="I5" s="114">
        <v>155</v>
      </c>
      <c r="J5" s="118">
        <f>H5/(I5/100)^2</f>
        <v>26.22268470343392</v>
      </c>
      <c r="K5" s="117">
        <v>2</v>
      </c>
      <c r="L5" s="119">
        <v>90</v>
      </c>
      <c r="M5" s="119">
        <v>15</v>
      </c>
      <c r="N5" s="119">
        <v>13.12</v>
      </c>
    </row>
    <row r="6" spans="1:14" ht="18.75" customHeight="1">
      <c r="A6" s="42">
        <v>2</v>
      </c>
      <c r="B6" s="44">
        <v>562008</v>
      </c>
      <c r="C6" s="92" t="s">
        <v>156</v>
      </c>
      <c r="D6" s="93" t="s">
        <v>400</v>
      </c>
      <c r="E6" s="94" t="s">
        <v>181</v>
      </c>
      <c r="F6" s="215">
        <v>10.07</v>
      </c>
      <c r="G6" s="215"/>
      <c r="H6" s="114">
        <v>29</v>
      </c>
      <c r="I6" s="114">
        <v>135</v>
      </c>
      <c r="J6" s="118">
        <f t="shared" ref="J6:J48" si="0">H6/(I6/100)^2</f>
        <v>15.912208504801095</v>
      </c>
      <c r="K6" s="117">
        <v>4</v>
      </c>
      <c r="L6" s="119">
        <v>120</v>
      </c>
      <c r="M6" s="119">
        <v>13</v>
      </c>
      <c r="N6" s="119">
        <v>12.76</v>
      </c>
    </row>
    <row r="7" spans="1:14" ht="18.75" customHeight="1">
      <c r="A7" s="42">
        <v>3</v>
      </c>
      <c r="B7" s="44">
        <v>562013</v>
      </c>
      <c r="C7" s="92" t="s">
        <v>156</v>
      </c>
      <c r="D7" s="95" t="s">
        <v>401</v>
      </c>
      <c r="E7" s="96" t="s">
        <v>195</v>
      </c>
      <c r="F7" s="215">
        <v>9.92</v>
      </c>
      <c r="G7" s="215"/>
      <c r="H7" s="114">
        <v>37</v>
      </c>
      <c r="I7" s="114">
        <v>153</v>
      </c>
      <c r="J7" s="118">
        <f t="shared" si="0"/>
        <v>15.805886624802426</v>
      </c>
      <c r="K7" s="117">
        <v>6</v>
      </c>
      <c r="L7" s="119">
        <v>150</v>
      </c>
      <c r="M7" s="119">
        <v>20</v>
      </c>
      <c r="N7" s="119">
        <v>11.04</v>
      </c>
    </row>
    <row r="8" spans="1:14" ht="18.75" customHeight="1">
      <c r="A8" s="42">
        <v>4</v>
      </c>
      <c r="B8" s="44">
        <v>562018</v>
      </c>
      <c r="C8" s="92" t="s">
        <v>156</v>
      </c>
      <c r="D8" s="93" t="s">
        <v>402</v>
      </c>
      <c r="E8" s="94" t="s">
        <v>403</v>
      </c>
      <c r="F8" s="215">
        <v>9.42</v>
      </c>
      <c r="G8" s="215"/>
      <c r="H8" s="114">
        <v>37</v>
      </c>
      <c r="I8" s="114">
        <v>154</v>
      </c>
      <c r="J8" s="118">
        <f t="shared" si="0"/>
        <v>15.60128183504807</v>
      </c>
      <c r="K8" s="117">
        <v>5</v>
      </c>
      <c r="L8" s="119">
        <v>200</v>
      </c>
      <c r="M8" s="119">
        <v>19</v>
      </c>
      <c r="N8" s="119">
        <v>10.8</v>
      </c>
    </row>
    <row r="9" spans="1:14" ht="18.75" customHeight="1">
      <c r="A9" s="42">
        <v>5</v>
      </c>
      <c r="B9" s="44">
        <v>562022</v>
      </c>
      <c r="C9" s="92" t="s">
        <v>156</v>
      </c>
      <c r="D9" s="93" t="s">
        <v>404</v>
      </c>
      <c r="E9" s="94" t="s">
        <v>405</v>
      </c>
      <c r="F9" s="215">
        <v>7.36</v>
      </c>
      <c r="G9" s="215"/>
      <c r="H9" s="114">
        <v>43</v>
      </c>
      <c r="I9" s="114">
        <v>163</v>
      </c>
      <c r="J9" s="118">
        <f t="shared" si="0"/>
        <v>16.184274906846326</v>
      </c>
      <c r="K9" s="117">
        <v>1</v>
      </c>
      <c r="L9" s="119">
        <v>193</v>
      </c>
      <c r="M9" s="119">
        <v>21</v>
      </c>
      <c r="N9" s="119"/>
    </row>
    <row r="10" spans="1:14" ht="18.75" customHeight="1">
      <c r="A10" s="42">
        <v>6</v>
      </c>
      <c r="B10" s="44">
        <v>562025</v>
      </c>
      <c r="C10" s="92" t="s">
        <v>156</v>
      </c>
      <c r="D10" s="97" t="s">
        <v>155</v>
      </c>
      <c r="E10" s="94" t="s">
        <v>406</v>
      </c>
      <c r="F10" s="215">
        <v>9.8699999999999992</v>
      </c>
      <c r="G10" s="215"/>
      <c r="H10" s="114">
        <v>36</v>
      </c>
      <c r="I10" s="114">
        <v>146</v>
      </c>
      <c r="J10" s="118">
        <f t="shared" si="0"/>
        <v>16.888722086695442</v>
      </c>
      <c r="K10" s="117">
        <v>2</v>
      </c>
      <c r="L10" s="119">
        <v>140</v>
      </c>
      <c r="M10" s="119">
        <v>20</v>
      </c>
      <c r="N10" s="119">
        <v>13.82</v>
      </c>
    </row>
    <row r="11" spans="1:14" ht="18.75" customHeight="1">
      <c r="A11" s="42">
        <v>7</v>
      </c>
      <c r="B11" s="44">
        <v>562026</v>
      </c>
      <c r="C11" s="92" t="s">
        <v>156</v>
      </c>
      <c r="D11" s="93" t="s">
        <v>407</v>
      </c>
      <c r="E11" s="94" t="s">
        <v>408</v>
      </c>
      <c r="F11" s="215">
        <v>10.75</v>
      </c>
      <c r="G11" s="215"/>
      <c r="H11" s="114">
        <v>40</v>
      </c>
      <c r="I11" s="114">
        <v>140</v>
      </c>
      <c r="J11" s="118">
        <f t="shared" si="0"/>
        <v>20.408163265306126</v>
      </c>
      <c r="K11" s="117">
        <v>2</v>
      </c>
      <c r="L11" s="119">
        <v>130</v>
      </c>
      <c r="M11" s="119">
        <v>18</v>
      </c>
      <c r="N11" s="119">
        <v>15.72</v>
      </c>
    </row>
    <row r="12" spans="1:14" ht="18.75" customHeight="1">
      <c r="A12" s="42">
        <v>8</v>
      </c>
      <c r="B12" s="44">
        <v>562027</v>
      </c>
      <c r="C12" s="92" t="s">
        <v>156</v>
      </c>
      <c r="D12" s="93" t="s">
        <v>409</v>
      </c>
      <c r="E12" s="94" t="s">
        <v>410</v>
      </c>
      <c r="F12" s="215">
        <v>11.09</v>
      </c>
      <c r="G12" s="215"/>
      <c r="H12" s="114">
        <v>54</v>
      </c>
      <c r="I12" s="114">
        <v>155</v>
      </c>
      <c r="J12" s="118">
        <f t="shared" si="0"/>
        <v>22.476586888657646</v>
      </c>
      <c r="K12" s="117">
        <v>-7</v>
      </c>
      <c r="L12" s="119">
        <v>152</v>
      </c>
      <c r="M12" s="119"/>
      <c r="N12" s="119">
        <v>14.33</v>
      </c>
    </row>
    <row r="13" spans="1:14" ht="18.75" customHeight="1">
      <c r="A13" s="42">
        <v>9</v>
      </c>
      <c r="B13" s="44">
        <v>562030</v>
      </c>
      <c r="C13" s="92" t="s">
        <v>156</v>
      </c>
      <c r="D13" s="93" t="s">
        <v>411</v>
      </c>
      <c r="E13" s="94" t="s">
        <v>412</v>
      </c>
      <c r="F13" s="215">
        <v>9.9499999999999993</v>
      </c>
      <c r="G13" s="215"/>
      <c r="H13" s="114">
        <v>68</v>
      </c>
      <c r="I13" s="114">
        <v>156</v>
      </c>
      <c r="J13" s="118">
        <f t="shared" si="0"/>
        <v>27.94214332675871</v>
      </c>
      <c r="K13" s="117">
        <v>-8</v>
      </c>
      <c r="L13" s="119">
        <v>112</v>
      </c>
      <c r="M13" s="119">
        <v>5</v>
      </c>
      <c r="N13" s="119">
        <v>16.75</v>
      </c>
    </row>
    <row r="14" spans="1:14" ht="18.75" customHeight="1">
      <c r="A14" s="42">
        <v>10</v>
      </c>
      <c r="B14" s="44">
        <v>562032</v>
      </c>
      <c r="C14" s="92" t="s">
        <v>156</v>
      </c>
      <c r="D14" s="93" t="s">
        <v>413</v>
      </c>
      <c r="E14" s="94" t="s">
        <v>414</v>
      </c>
      <c r="F14" s="215">
        <v>10.45</v>
      </c>
      <c r="G14" s="215"/>
      <c r="H14" s="114">
        <v>42</v>
      </c>
      <c r="I14" s="114">
        <v>149</v>
      </c>
      <c r="J14" s="118">
        <f t="shared" si="0"/>
        <v>18.91806675374983</v>
      </c>
      <c r="K14" s="117">
        <v>2</v>
      </c>
      <c r="L14" s="119">
        <v>128</v>
      </c>
      <c r="M14" s="119">
        <v>25</v>
      </c>
      <c r="N14" s="119">
        <v>11.44</v>
      </c>
    </row>
    <row r="15" spans="1:14" ht="18.75" customHeight="1">
      <c r="A15" s="42">
        <v>11</v>
      </c>
      <c r="B15" s="44">
        <v>562038</v>
      </c>
      <c r="C15" s="92" t="s">
        <v>156</v>
      </c>
      <c r="D15" s="93" t="s">
        <v>162</v>
      </c>
      <c r="E15" s="94" t="s">
        <v>178</v>
      </c>
      <c r="F15" s="216">
        <v>10.4</v>
      </c>
      <c r="G15" s="216"/>
      <c r="H15" s="114">
        <v>35</v>
      </c>
      <c r="I15" s="114">
        <v>145</v>
      </c>
      <c r="J15" s="118">
        <f t="shared" si="0"/>
        <v>16.646848989298455</v>
      </c>
      <c r="K15" s="117">
        <v>-6</v>
      </c>
      <c r="L15" s="119">
        <v>135</v>
      </c>
      <c r="M15" s="119">
        <v>6</v>
      </c>
      <c r="N15" s="119">
        <v>11.75</v>
      </c>
    </row>
    <row r="16" spans="1:14" ht="18.75" customHeight="1">
      <c r="A16" s="42">
        <v>12</v>
      </c>
      <c r="B16" s="44">
        <v>562040</v>
      </c>
      <c r="C16" s="92" t="s">
        <v>156</v>
      </c>
      <c r="D16" s="93" t="s">
        <v>415</v>
      </c>
      <c r="E16" s="94" t="s">
        <v>196</v>
      </c>
      <c r="F16" s="215">
        <v>9.3699999999999992</v>
      </c>
      <c r="G16" s="215"/>
      <c r="H16" s="114">
        <v>39</v>
      </c>
      <c r="I16" s="114">
        <v>153</v>
      </c>
      <c r="J16" s="118">
        <f t="shared" si="0"/>
        <v>16.660258874791747</v>
      </c>
      <c r="K16" s="117">
        <v>5</v>
      </c>
      <c r="L16" s="119">
        <v>183</v>
      </c>
      <c r="M16" s="119">
        <v>20</v>
      </c>
      <c r="N16" s="119">
        <v>11.1</v>
      </c>
    </row>
    <row r="17" spans="1:14" ht="18.75" customHeight="1">
      <c r="A17" s="42">
        <v>13</v>
      </c>
      <c r="B17" s="44">
        <v>562043</v>
      </c>
      <c r="C17" s="92" t="s">
        <v>156</v>
      </c>
      <c r="D17" s="93" t="s">
        <v>416</v>
      </c>
      <c r="E17" s="94" t="s">
        <v>417</v>
      </c>
      <c r="F17" s="215">
        <v>8.92</v>
      </c>
      <c r="G17" s="215"/>
      <c r="H17" s="114">
        <v>44</v>
      </c>
      <c r="I17" s="114">
        <v>152</v>
      </c>
      <c r="J17" s="118">
        <f t="shared" si="0"/>
        <v>19.044321329639889</v>
      </c>
      <c r="K17" s="117">
        <v>5</v>
      </c>
      <c r="L17" s="119">
        <v>152</v>
      </c>
      <c r="M17" s="119">
        <v>28</v>
      </c>
      <c r="N17" s="119">
        <v>11.1</v>
      </c>
    </row>
    <row r="18" spans="1:14" s="26" customFormat="1" ht="18.75" customHeight="1">
      <c r="A18" s="42">
        <v>14</v>
      </c>
      <c r="B18" s="44">
        <v>562046</v>
      </c>
      <c r="C18" s="92" t="s">
        <v>156</v>
      </c>
      <c r="D18" s="93" t="s">
        <v>418</v>
      </c>
      <c r="E18" s="94" t="s">
        <v>419</v>
      </c>
      <c r="F18" s="215">
        <v>9.24</v>
      </c>
      <c r="G18" s="215"/>
      <c r="H18" s="114">
        <v>42</v>
      </c>
      <c r="I18" s="114">
        <v>153</v>
      </c>
      <c r="J18" s="118">
        <f t="shared" si="0"/>
        <v>17.941817249775728</v>
      </c>
      <c r="K18" s="117">
        <v>5</v>
      </c>
      <c r="L18" s="120">
        <v>165</v>
      </c>
      <c r="M18" s="120">
        <v>27</v>
      </c>
      <c r="N18" s="120">
        <v>11.32</v>
      </c>
    </row>
    <row r="19" spans="1:14" ht="18.75" customHeight="1">
      <c r="A19" s="42">
        <v>15</v>
      </c>
      <c r="B19" s="44">
        <v>562050</v>
      </c>
      <c r="C19" s="92" t="s">
        <v>156</v>
      </c>
      <c r="D19" s="98" t="s">
        <v>420</v>
      </c>
      <c r="E19" s="98" t="s">
        <v>421</v>
      </c>
      <c r="F19" s="215">
        <v>9.92</v>
      </c>
      <c r="G19" s="215"/>
      <c r="H19" s="114">
        <v>26</v>
      </c>
      <c r="I19" s="114">
        <v>135</v>
      </c>
      <c r="J19" s="118">
        <f t="shared" si="0"/>
        <v>14.266117969821671</v>
      </c>
      <c r="K19" s="117">
        <v>-2</v>
      </c>
      <c r="L19" s="119">
        <v>135</v>
      </c>
      <c r="M19" s="119">
        <v>14</v>
      </c>
      <c r="N19" s="119">
        <v>14.96</v>
      </c>
    </row>
    <row r="20" spans="1:14" ht="18.75" customHeight="1">
      <c r="A20" s="42">
        <v>16</v>
      </c>
      <c r="B20" s="44">
        <v>562053</v>
      </c>
      <c r="C20" s="92" t="s">
        <v>156</v>
      </c>
      <c r="D20" s="98" t="s">
        <v>422</v>
      </c>
      <c r="E20" s="98" t="s">
        <v>423</v>
      </c>
      <c r="F20" s="215">
        <v>9.7200000000000006</v>
      </c>
      <c r="G20" s="215"/>
      <c r="H20" s="114">
        <v>59</v>
      </c>
      <c r="I20" s="114">
        <v>154</v>
      </c>
      <c r="J20" s="118">
        <f t="shared" si="0"/>
        <v>24.877719682914488</v>
      </c>
      <c r="K20" s="117">
        <v>3</v>
      </c>
      <c r="L20" s="119">
        <v>150</v>
      </c>
      <c r="M20" s="119">
        <v>15</v>
      </c>
      <c r="N20" s="119">
        <v>11.3</v>
      </c>
    </row>
    <row r="21" spans="1:14" ht="18.75" customHeight="1">
      <c r="A21" s="42">
        <v>17</v>
      </c>
      <c r="B21" s="44">
        <v>562058</v>
      </c>
      <c r="C21" s="92" t="s">
        <v>156</v>
      </c>
      <c r="D21" s="97" t="s">
        <v>367</v>
      </c>
      <c r="E21" s="94" t="s">
        <v>424</v>
      </c>
      <c r="F21" s="215">
        <v>9.2200000000000006</v>
      </c>
      <c r="G21" s="215"/>
      <c r="H21" s="114">
        <v>33</v>
      </c>
      <c r="I21" s="114">
        <v>143</v>
      </c>
      <c r="J21" s="118">
        <f t="shared" si="0"/>
        <v>16.137708445400754</v>
      </c>
      <c r="K21" s="117">
        <v>-10</v>
      </c>
      <c r="L21" s="119">
        <v>143</v>
      </c>
      <c r="M21" s="119">
        <v>16</v>
      </c>
      <c r="N21" s="119">
        <v>11.21</v>
      </c>
    </row>
    <row r="22" spans="1:14" ht="18.75" customHeight="1">
      <c r="A22" s="42">
        <v>18</v>
      </c>
      <c r="B22" s="44">
        <v>562059</v>
      </c>
      <c r="C22" s="92" t="s">
        <v>156</v>
      </c>
      <c r="D22" s="93" t="s">
        <v>425</v>
      </c>
      <c r="E22" s="94" t="s">
        <v>426</v>
      </c>
      <c r="F22" s="215">
        <v>11.95</v>
      </c>
      <c r="G22" s="215"/>
      <c r="H22" s="114">
        <v>30</v>
      </c>
      <c r="I22" s="114">
        <v>133</v>
      </c>
      <c r="J22" s="118">
        <f t="shared" si="0"/>
        <v>16.959692464243314</v>
      </c>
      <c r="K22" s="117">
        <v>-12</v>
      </c>
      <c r="L22" s="119">
        <v>105</v>
      </c>
      <c r="M22" s="119">
        <v>14</v>
      </c>
      <c r="N22" s="119">
        <v>13.6</v>
      </c>
    </row>
    <row r="23" spans="1:14" ht="18.75" customHeight="1">
      <c r="A23" s="42">
        <v>19</v>
      </c>
      <c r="B23" s="44">
        <v>562062</v>
      </c>
      <c r="C23" s="92" t="s">
        <v>156</v>
      </c>
      <c r="D23" s="93" t="s">
        <v>427</v>
      </c>
      <c r="E23" s="94" t="s">
        <v>428</v>
      </c>
      <c r="F23" s="215">
        <v>10.28</v>
      </c>
      <c r="G23" s="215"/>
      <c r="H23" s="114">
        <v>39</v>
      </c>
      <c r="I23" s="114">
        <v>141</v>
      </c>
      <c r="J23" s="118">
        <f t="shared" si="0"/>
        <v>19.616719480911424</v>
      </c>
      <c r="K23" s="117">
        <v>2</v>
      </c>
      <c r="L23" s="119">
        <v>122</v>
      </c>
      <c r="M23" s="119">
        <v>25</v>
      </c>
      <c r="N23" s="119">
        <v>14.84</v>
      </c>
    </row>
    <row r="24" spans="1:14" ht="18.75" customHeight="1">
      <c r="A24" s="42">
        <v>20</v>
      </c>
      <c r="B24" s="44">
        <v>562507</v>
      </c>
      <c r="C24" s="92" t="s">
        <v>156</v>
      </c>
      <c r="D24" s="98" t="s">
        <v>429</v>
      </c>
      <c r="E24" s="98" t="s">
        <v>430</v>
      </c>
      <c r="F24" s="215">
        <v>13.09</v>
      </c>
      <c r="G24" s="215"/>
      <c r="H24" s="114">
        <v>39</v>
      </c>
      <c r="I24" s="114">
        <v>147</v>
      </c>
      <c r="J24" s="118">
        <f t="shared" si="0"/>
        <v>18.048035540746913</v>
      </c>
      <c r="K24" s="117">
        <v>5</v>
      </c>
      <c r="L24" s="119">
        <v>100</v>
      </c>
      <c r="M24" s="119">
        <v>12</v>
      </c>
      <c r="N24" s="119">
        <v>13.79</v>
      </c>
    </row>
    <row r="25" spans="1:14" ht="18.75" customHeight="1">
      <c r="A25" s="42">
        <v>21</v>
      </c>
      <c r="B25" s="44">
        <v>562509</v>
      </c>
      <c r="C25" s="92" t="s">
        <v>156</v>
      </c>
      <c r="D25" s="93" t="s">
        <v>431</v>
      </c>
      <c r="E25" s="94" t="s">
        <v>373</v>
      </c>
      <c r="F25" s="216">
        <v>12.1</v>
      </c>
      <c r="G25" s="216"/>
      <c r="H25" s="114">
        <v>47</v>
      </c>
      <c r="I25" s="114">
        <v>139</v>
      </c>
      <c r="J25" s="118">
        <f t="shared" si="0"/>
        <v>24.325863050566745</v>
      </c>
      <c r="K25" s="117">
        <v>-10</v>
      </c>
      <c r="L25" s="119">
        <v>110</v>
      </c>
      <c r="M25" s="119">
        <v>17</v>
      </c>
      <c r="N25" s="119">
        <v>14.88</v>
      </c>
    </row>
    <row r="26" spans="1:14" ht="18.75" customHeight="1">
      <c r="A26" s="42">
        <v>22</v>
      </c>
      <c r="B26" s="44">
        <v>562072</v>
      </c>
      <c r="C26" s="92" t="s">
        <v>157</v>
      </c>
      <c r="D26" s="93" t="s">
        <v>432</v>
      </c>
      <c r="E26" s="94" t="s">
        <v>194</v>
      </c>
      <c r="F26" s="216">
        <v>9.6999999999999993</v>
      </c>
      <c r="G26" s="216"/>
      <c r="H26" s="114">
        <v>41</v>
      </c>
      <c r="I26" s="114">
        <v>158</v>
      </c>
      <c r="J26" s="118">
        <f t="shared" si="0"/>
        <v>16.423650056080753</v>
      </c>
      <c r="K26" s="117">
        <v>11</v>
      </c>
      <c r="L26" s="119">
        <v>152</v>
      </c>
      <c r="M26" s="119">
        <v>22</v>
      </c>
      <c r="N26" s="119">
        <v>13.43</v>
      </c>
    </row>
    <row r="27" spans="1:14" ht="18.75" customHeight="1">
      <c r="A27" s="42">
        <v>23</v>
      </c>
      <c r="B27" s="44">
        <v>562083</v>
      </c>
      <c r="C27" s="92" t="s">
        <v>157</v>
      </c>
      <c r="D27" s="93" t="s">
        <v>433</v>
      </c>
      <c r="E27" s="94" t="s">
        <v>434</v>
      </c>
      <c r="F27" s="215">
        <v>12.11</v>
      </c>
      <c r="G27" s="215"/>
      <c r="H27" s="114">
        <v>51</v>
      </c>
      <c r="I27" s="114">
        <v>135</v>
      </c>
      <c r="J27" s="118">
        <f t="shared" si="0"/>
        <v>27.983539094650201</v>
      </c>
      <c r="K27" s="117">
        <v>1</v>
      </c>
      <c r="L27" s="119">
        <v>115</v>
      </c>
      <c r="M27" s="119">
        <v>13</v>
      </c>
      <c r="N27" s="119">
        <v>13.43</v>
      </c>
    </row>
    <row r="28" spans="1:14" ht="18.75" customHeight="1">
      <c r="A28" s="42">
        <v>24</v>
      </c>
      <c r="B28" s="44">
        <v>562084</v>
      </c>
      <c r="C28" s="92" t="s">
        <v>157</v>
      </c>
      <c r="D28" s="93" t="s">
        <v>435</v>
      </c>
      <c r="E28" s="94" t="s">
        <v>436</v>
      </c>
      <c r="F28" s="215">
        <v>11.68</v>
      </c>
      <c r="G28" s="215"/>
      <c r="H28" s="114">
        <v>61</v>
      </c>
      <c r="I28" s="114">
        <v>158</v>
      </c>
      <c r="J28" s="118">
        <f t="shared" si="0"/>
        <v>24.435186668803073</v>
      </c>
      <c r="K28" s="117">
        <v>5</v>
      </c>
      <c r="L28" s="119">
        <v>108</v>
      </c>
      <c r="M28" s="119">
        <v>18</v>
      </c>
      <c r="N28" s="119">
        <v>14.11</v>
      </c>
    </row>
    <row r="29" spans="1:14" ht="18.75" customHeight="1">
      <c r="A29" s="42">
        <v>25</v>
      </c>
      <c r="B29" s="44">
        <v>562085</v>
      </c>
      <c r="C29" s="92" t="s">
        <v>157</v>
      </c>
      <c r="D29" s="99" t="s">
        <v>437</v>
      </c>
      <c r="E29" s="100" t="s">
        <v>193</v>
      </c>
      <c r="F29" s="215">
        <v>12.51</v>
      </c>
      <c r="G29" s="215"/>
      <c r="H29" s="114">
        <v>47</v>
      </c>
      <c r="I29" s="114">
        <v>154</v>
      </c>
      <c r="J29" s="118">
        <f t="shared" si="0"/>
        <v>19.817844493169169</v>
      </c>
      <c r="K29" s="117">
        <v>0</v>
      </c>
      <c r="L29" s="119">
        <v>100</v>
      </c>
      <c r="M29" s="119">
        <v>7</v>
      </c>
      <c r="N29" s="119">
        <v>14.94</v>
      </c>
    </row>
    <row r="30" spans="1:14" ht="18.75" customHeight="1">
      <c r="A30" s="42">
        <v>26</v>
      </c>
      <c r="B30" s="44">
        <v>562088</v>
      </c>
      <c r="C30" s="92" t="s">
        <v>157</v>
      </c>
      <c r="D30" s="93" t="s">
        <v>438</v>
      </c>
      <c r="E30" s="94" t="s">
        <v>439</v>
      </c>
      <c r="F30" s="215">
        <v>10.78</v>
      </c>
      <c r="G30" s="215"/>
      <c r="H30" s="114">
        <v>63</v>
      </c>
      <c r="I30" s="114">
        <v>163</v>
      </c>
      <c r="J30" s="118">
        <f t="shared" si="0"/>
        <v>23.711844630960897</v>
      </c>
      <c r="K30" s="117">
        <v>12</v>
      </c>
      <c r="L30" s="119">
        <v>140</v>
      </c>
      <c r="M30" s="119">
        <v>17</v>
      </c>
      <c r="N30" s="119">
        <v>11.31</v>
      </c>
    </row>
    <row r="31" spans="1:14" ht="18.75" customHeight="1">
      <c r="A31" s="42">
        <v>27</v>
      </c>
      <c r="B31" s="44">
        <v>562092</v>
      </c>
      <c r="C31" s="92" t="s">
        <v>157</v>
      </c>
      <c r="D31" s="93" t="s">
        <v>440</v>
      </c>
      <c r="E31" s="94" t="s">
        <v>441</v>
      </c>
      <c r="F31" s="215">
        <v>9.56</v>
      </c>
      <c r="G31" s="215"/>
      <c r="H31" s="114">
        <v>45</v>
      </c>
      <c r="I31" s="114">
        <v>151</v>
      </c>
      <c r="J31" s="118">
        <f t="shared" si="0"/>
        <v>19.735976492259113</v>
      </c>
      <c r="K31" s="117">
        <v>8</v>
      </c>
      <c r="L31" s="119">
        <v>133</v>
      </c>
      <c r="M31" s="119"/>
      <c r="N31" s="119">
        <v>11.31</v>
      </c>
    </row>
    <row r="32" spans="1:14" ht="18.75" customHeight="1">
      <c r="A32" s="42">
        <v>28</v>
      </c>
      <c r="B32" s="44">
        <v>562096</v>
      </c>
      <c r="C32" s="92" t="s">
        <v>157</v>
      </c>
      <c r="D32" s="93" t="s">
        <v>442</v>
      </c>
      <c r="E32" s="94" t="s">
        <v>443</v>
      </c>
      <c r="F32" s="215">
        <v>10.62</v>
      </c>
      <c r="G32" s="215"/>
      <c r="H32" s="114">
        <v>44</v>
      </c>
      <c r="I32" s="114">
        <v>144</v>
      </c>
      <c r="J32" s="118">
        <f t="shared" si="0"/>
        <v>21.219135802469136</v>
      </c>
      <c r="K32" s="117">
        <v>12</v>
      </c>
      <c r="L32" s="119">
        <v>130</v>
      </c>
      <c r="M32" s="119">
        <v>15</v>
      </c>
      <c r="N32" s="119">
        <v>12.9</v>
      </c>
    </row>
    <row r="33" spans="1:14" ht="18.75" customHeight="1">
      <c r="A33" s="42">
        <v>29</v>
      </c>
      <c r="B33" s="44">
        <v>562099</v>
      </c>
      <c r="C33" s="92" t="s">
        <v>157</v>
      </c>
      <c r="D33" s="93" t="s">
        <v>444</v>
      </c>
      <c r="E33" s="94" t="s">
        <v>380</v>
      </c>
      <c r="F33" s="216">
        <v>13</v>
      </c>
      <c r="G33" s="216"/>
      <c r="H33" s="114">
        <v>53</v>
      </c>
      <c r="I33" s="114">
        <v>152</v>
      </c>
      <c r="J33" s="118">
        <f t="shared" si="0"/>
        <v>22.939750692520775</v>
      </c>
      <c r="K33" s="117">
        <v>15</v>
      </c>
      <c r="L33" s="119">
        <v>131</v>
      </c>
      <c r="M33" s="119">
        <v>17</v>
      </c>
      <c r="N33" s="119">
        <v>12.57</v>
      </c>
    </row>
    <row r="34" spans="1:14" ht="18.75" customHeight="1">
      <c r="A34" s="42">
        <v>30</v>
      </c>
      <c r="B34" s="44">
        <v>562104</v>
      </c>
      <c r="C34" s="92" t="s">
        <v>157</v>
      </c>
      <c r="D34" s="93" t="s">
        <v>445</v>
      </c>
      <c r="E34" s="94" t="s">
        <v>446</v>
      </c>
      <c r="F34" s="215">
        <v>13.01</v>
      </c>
      <c r="G34" s="215"/>
      <c r="H34" s="114">
        <v>58</v>
      </c>
      <c r="I34" s="114">
        <v>152</v>
      </c>
      <c r="J34" s="118">
        <f t="shared" si="0"/>
        <v>25.103878116343491</v>
      </c>
      <c r="K34" s="117">
        <v>13</v>
      </c>
      <c r="L34" s="119">
        <v>90</v>
      </c>
      <c r="M34" s="119">
        <v>0</v>
      </c>
      <c r="N34" s="119">
        <v>21.11</v>
      </c>
    </row>
    <row r="35" spans="1:14" ht="18.75" customHeight="1">
      <c r="A35" s="42">
        <v>31</v>
      </c>
      <c r="B35" s="44">
        <v>562108</v>
      </c>
      <c r="C35" s="92" t="s">
        <v>157</v>
      </c>
      <c r="D35" s="98" t="s">
        <v>447</v>
      </c>
      <c r="E35" s="98" t="s">
        <v>180</v>
      </c>
      <c r="F35" s="215">
        <v>10.96</v>
      </c>
      <c r="G35" s="215"/>
      <c r="H35" s="114">
        <v>37</v>
      </c>
      <c r="I35" s="114">
        <v>149</v>
      </c>
      <c r="J35" s="118">
        <f t="shared" si="0"/>
        <v>16.665915949731993</v>
      </c>
      <c r="K35" s="117">
        <v>3</v>
      </c>
      <c r="L35" s="119">
        <v>148</v>
      </c>
      <c r="M35" s="119">
        <v>12</v>
      </c>
      <c r="N35" s="119">
        <v>13.2</v>
      </c>
    </row>
    <row r="36" spans="1:14" ht="18.75" customHeight="1">
      <c r="A36" s="42">
        <v>32</v>
      </c>
      <c r="B36" s="44">
        <v>562110</v>
      </c>
      <c r="C36" s="92" t="s">
        <v>157</v>
      </c>
      <c r="D36" s="93" t="s">
        <v>448</v>
      </c>
      <c r="E36" s="94" t="s">
        <v>449</v>
      </c>
      <c r="F36" s="215">
        <v>10.35</v>
      </c>
      <c r="G36" s="215"/>
      <c r="H36" s="114">
        <v>46</v>
      </c>
      <c r="I36" s="114">
        <v>152</v>
      </c>
      <c r="J36" s="118">
        <f t="shared" si="0"/>
        <v>19.909972299168974</v>
      </c>
      <c r="K36" s="117">
        <v>12</v>
      </c>
      <c r="L36" s="119">
        <v>140</v>
      </c>
      <c r="M36" s="119">
        <v>11</v>
      </c>
      <c r="N36" s="119">
        <v>12.9</v>
      </c>
    </row>
    <row r="37" spans="1:14" ht="18.75" customHeight="1">
      <c r="A37" s="42">
        <v>33</v>
      </c>
      <c r="B37" s="44">
        <v>562111</v>
      </c>
      <c r="C37" s="92" t="s">
        <v>157</v>
      </c>
      <c r="D37" s="93" t="s">
        <v>450</v>
      </c>
      <c r="E37" s="94" t="s">
        <v>451</v>
      </c>
      <c r="F37" s="215">
        <v>11.01</v>
      </c>
      <c r="G37" s="215"/>
      <c r="H37" s="114">
        <v>28</v>
      </c>
      <c r="I37" s="114">
        <v>147</v>
      </c>
      <c r="J37" s="118">
        <f t="shared" si="0"/>
        <v>12.957563977972143</v>
      </c>
      <c r="K37" s="117">
        <v>-10</v>
      </c>
      <c r="L37" s="119">
        <v>130</v>
      </c>
      <c r="M37" s="119">
        <v>9</v>
      </c>
      <c r="N37" s="119">
        <v>12.67</v>
      </c>
    </row>
    <row r="38" spans="1:14" ht="18.75" customHeight="1">
      <c r="A38" s="42">
        <v>34</v>
      </c>
      <c r="B38" s="44">
        <v>562117</v>
      </c>
      <c r="C38" s="92" t="s">
        <v>157</v>
      </c>
      <c r="D38" s="93" t="s">
        <v>209</v>
      </c>
      <c r="E38" s="94" t="s">
        <v>452</v>
      </c>
      <c r="F38" s="215">
        <v>10.050000000000001</v>
      </c>
      <c r="G38" s="215"/>
      <c r="H38" s="114">
        <v>34</v>
      </c>
      <c r="I38" s="114">
        <v>146</v>
      </c>
      <c r="J38" s="118">
        <f t="shared" si="0"/>
        <v>15.950459748545695</v>
      </c>
      <c r="K38" s="117">
        <v>-8</v>
      </c>
      <c r="L38" s="119">
        <v>130</v>
      </c>
      <c r="M38" s="119">
        <v>17</v>
      </c>
      <c r="N38" s="119">
        <v>12.48</v>
      </c>
    </row>
    <row r="39" spans="1:14" ht="18.75" customHeight="1">
      <c r="A39" s="42">
        <v>35</v>
      </c>
      <c r="B39" s="44">
        <v>562118</v>
      </c>
      <c r="C39" s="92" t="s">
        <v>157</v>
      </c>
      <c r="D39" s="98" t="s">
        <v>453</v>
      </c>
      <c r="E39" s="98" t="s">
        <v>454</v>
      </c>
      <c r="F39" s="223">
        <v>9.19</v>
      </c>
      <c r="G39" s="223"/>
      <c r="H39" s="114">
        <v>34</v>
      </c>
      <c r="I39" s="114">
        <v>146</v>
      </c>
      <c r="J39" s="118">
        <f t="shared" si="0"/>
        <v>15.950459748545695</v>
      </c>
      <c r="K39" s="117">
        <v>1</v>
      </c>
      <c r="L39" s="119">
        <v>135</v>
      </c>
      <c r="M39" s="119">
        <v>2</v>
      </c>
      <c r="N39" s="119">
        <v>12.43</v>
      </c>
    </row>
    <row r="40" spans="1:14" ht="18.75" customHeight="1">
      <c r="A40" s="42">
        <v>36</v>
      </c>
      <c r="B40" s="44">
        <v>562119</v>
      </c>
      <c r="C40" s="92" t="s">
        <v>157</v>
      </c>
      <c r="D40" s="98" t="s">
        <v>396</v>
      </c>
      <c r="E40" s="98" t="s">
        <v>455</v>
      </c>
      <c r="F40" s="215">
        <v>14.78</v>
      </c>
      <c r="G40" s="215"/>
      <c r="H40" s="114">
        <v>50</v>
      </c>
      <c r="I40" s="114">
        <v>163</v>
      </c>
      <c r="J40" s="118">
        <f t="shared" si="0"/>
        <v>18.818924310286427</v>
      </c>
      <c r="K40" s="117">
        <v>8</v>
      </c>
      <c r="L40" s="119">
        <v>120</v>
      </c>
      <c r="M40" s="119">
        <v>20</v>
      </c>
      <c r="N40" s="119">
        <v>20.53</v>
      </c>
    </row>
    <row r="41" spans="1:14" ht="18.75" customHeight="1">
      <c r="A41" s="42">
        <v>37</v>
      </c>
      <c r="B41" s="44">
        <v>562125</v>
      </c>
      <c r="C41" s="92" t="s">
        <v>157</v>
      </c>
      <c r="D41" s="98" t="s">
        <v>204</v>
      </c>
      <c r="E41" s="98" t="s">
        <v>192</v>
      </c>
      <c r="F41" s="215">
        <v>9.89</v>
      </c>
      <c r="G41" s="215"/>
      <c r="H41" s="114">
        <v>49</v>
      </c>
      <c r="I41" s="114">
        <v>163</v>
      </c>
      <c r="J41" s="118">
        <f t="shared" si="0"/>
        <v>18.442545824080696</v>
      </c>
      <c r="K41" s="117">
        <v>8</v>
      </c>
      <c r="L41" s="119">
        <v>130</v>
      </c>
      <c r="M41" s="119">
        <v>20</v>
      </c>
      <c r="N41" s="119">
        <v>15.67</v>
      </c>
    </row>
    <row r="42" spans="1:14" ht="18.75" customHeight="1">
      <c r="A42" s="42">
        <v>38</v>
      </c>
      <c r="B42" s="44">
        <v>562127</v>
      </c>
      <c r="C42" s="92" t="s">
        <v>157</v>
      </c>
      <c r="D42" s="98" t="s">
        <v>456</v>
      </c>
      <c r="E42" s="98" t="s">
        <v>457</v>
      </c>
      <c r="F42" s="215">
        <v>11.54</v>
      </c>
      <c r="G42" s="215"/>
      <c r="H42" s="114">
        <v>33</v>
      </c>
      <c r="I42" s="114">
        <v>147</v>
      </c>
      <c r="J42" s="118">
        <f t="shared" si="0"/>
        <v>15.271414688324311</v>
      </c>
      <c r="K42" s="117">
        <v>16</v>
      </c>
      <c r="L42" s="119">
        <v>185</v>
      </c>
      <c r="M42" s="119">
        <v>15</v>
      </c>
      <c r="N42" s="119">
        <v>11.62</v>
      </c>
    </row>
    <row r="43" spans="1:14" ht="18.75" customHeight="1">
      <c r="A43" s="42">
        <v>39</v>
      </c>
      <c r="B43" s="44">
        <v>562132</v>
      </c>
      <c r="C43" s="92" t="s">
        <v>157</v>
      </c>
      <c r="D43" s="98" t="s">
        <v>458</v>
      </c>
      <c r="E43" s="98" t="s">
        <v>459</v>
      </c>
      <c r="F43" s="215">
        <v>11.26</v>
      </c>
      <c r="G43" s="215"/>
      <c r="H43" s="114">
        <v>41</v>
      </c>
      <c r="I43" s="114">
        <v>151</v>
      </c>
      <c r="J43" s="118">
        <f t="shared" si="0"/>
        <v>17.981667470724968</v>
      </c>
      <c r="K43" s="117">
        <v>1</v>
      </c>
      <c r="L43" s="119">
        <v>140</v>
      </c>
      <c r="M43" s="119">
        <v>11</v>
      </c>
      <c r="N43" s="119">
        <v>13.95</v>
      </c>
    </row>
    <row r="44" spans="1:14" ht="18.75" customHeight="1">
      <c r="A44" s="42">
        <v>40</v>
      </c>
      <c r="B44" s="44">
        <v>562133</v>
      </c>
      <c r="C44" s="92" t="s">
        <v>157</v>
      </c>
      <c r="D44" s="98" t="s">
        <v>460</v>
      </c>
      <c r="E44" s="98" t="s">
        <v>461</v>
      </c>
      <c r="F44" s="215">
        <v>10.29</v>
      </c>
      <c r="G44" s="215"/>
      <c r="H44" s="114">
        <v>49</v>
      </c>
      <c r="I44" s="114">
        <v>158</v>
      </c>
      <c r="J44" s="118">
        <f t="shared" si="0"/>
        <v>19.62826470116968</v>
      </c>
      <c r="K44" s="117">
        <v>7</v>
      </c>
      <c r="L44" s="119">
        <v>140</v>
      </c>
      <c r="M44" s="119">
        <v>2</v>
      </c>
      <c r="N44" s="119">
        <v>12.24</v>
      </c>
    </row>
    <row r="45" spans="1:14" ht="18.75" customHeight="1">
      <c r="A45" s="42">
        <v>41</v>
      </c>
      <c r="B45" s="44">
        <v>562139</v>
      </c>
      <c r="C45" s="92" t="s">
        <v>157</v>
      </c>
      <c r="D45" s="98" t="s">
        <v>462</v>
      </c>
      <c r="E45" s="98" t="s">
        <v>463</v>
      </c>
      <c r="F45" s="215">
        <v>10.31</v>
      </c>
      <c r="G45" s="215"/>
      <c r="H45" s="114">
        <v>30</v>
      </c>
      <c r="I45" s="114">
        <v>141</v>
      </c>
      <c r="J45" s="118">
        <f t="shared" si="0"/>
        <v>15.089784216085711</v>
      </c>
      <c r="K45" s="117">
        <v>-1</v>
      </c>
      <c r="L45" s="119">
        <v>140</v>
      </c>
      <c r="M45" s="119">
        <v>19</v>
      </c>
      <c r="N45" s="119">
        <v>12.19</v>
      </c>
    </row>
    <row r="46" spans="1:14" ht="18.75" customHeight="1">
      <c r="A46" s="42">
        <v>42</v>
      </c>
      <c r="B46" s="44">
        <v>562141</v>
      </c>
      <c r="C46" s="92" t="s">
        <v>157</v>
      </c>
      <c r="D46" s="98" t="s">
        <v>464</v>
      </c>
      <c r="E46" s="98" t="s">
        <v>465</v>
      </c>
      <c r="F46" s="215">
        <v>11.78</v>
      </c>
      <c r="G46" s="215"/>
      <c r="H46" s="114">
        <v>35</v>
      </c>
      <c r="I46" s="114">
        <v>150</v>
      </c>
      <c r="J46" s="118">
        <f t="shared" si="0"/>
        <v>15.555555555555555</v>
      </c>
      <c r="K46" s="117">
        <v>5</v>
      </c>
      <c r="L46" s="119">
        <v>122</v>
      </c>
      <c r="M46" s="119">
        <v>20</v>
      </c>
      <c r="N46" s="119">
        <v>13.66</v>
      </c>
    </row>
    <row r="47" spans="1:14" ht="18.75" customHeight="1">
      <c r="A47" s="42">
        <v>43</v>
      </c>
      <c r="B47" s="44">
        <v>562514</v>
      </c>
      <c r="C47" s="92" t="s">
        <v>157</v>
      </c>
      <c r="D47" s="98" t="s">
        <v>466</v>
      </c>
      <c r="E47" s="98" t="s">
        <v>184</v>
      </c>
      <c r="F47" s="216">
        <v>9.9</v>
      </c>
      <c r="G47" s="216"/>
      <c r="H47" s="114">
        <v>29</v>
      </c>
      <c r="I47" s="114">
        <v>140</v>
      </c>
      <c r="J47" s="118">
        <f t="shared" si="0"/>
        <v>14.795918367346941</v>
      </c>
      <c r="K47" s="117">
        <v>11</v>
      </c>
      <c r="L47" s="119">
        <v>160</v>
      </c>
      <c r="M47" s="119">
        <v>16</v>
      </c>
      <c r="N47" s="119">
        <v>12.39</v>
      </c>
    </row>
    <row r="48" spans="1:14" ht="18.75" customHeight="1">
      <c r="A48" s="42">
        <v>44</v>
      </c>
      <c r="B48" s="44">
        <v>562517</v>
      </c>
      <c r="C48" s="92" t="s">
        <v>157</v>
      </c>
      <c r="D48" s="98" t="s">
        <v>467</v>
      </c>
      <c r="E48" s="98" t="s">
        <v>468</v>
      </c>
      <c r="F48" s="216">
        <v>10.6</v>
      </c>
      <c r="G48" s="216"/>
      <c r="H48" s="114">
        <v>50</v>
      </c>
      <c r="I48" s="114">
        <v>153</v>
      </c>
      <c r="J48" s="118">
        <f t="shared" si="0"/>
        <v>21.35930624973301</v>
      </c>
      <c r="K48" s="117">
        <v>16</v>
      </c>
      <c r="L48" s="119">
        <v>112</v>
      </c>
      <c r="M48" s="119">
        <v>10</v>
      </c>
      <c r="N48" s="119">
        <v>12.44</v>
      </c>
    </row>
    <row r="71" spans="6:9" ht="23.45" customHeight="1">
      <c r="F71" s="2"/>
    </row>
    <row r="72" spans="6:9" ht="23.45" customHeight="1">
      <c r="F72" s="2"/>
      <c r="I72" s="3" t="s">
        <v>149</v>
      </c>
    </row>
    <row r="73" spans="6:9" ht="23.45" customHeight="1">
      <c r="F73" s="2"/>
    </row>
  </sheetData>
  <mergeCells count="49">
    <mergeCell ref="F48:G48"/>
    <mergeCell ref="F42:G42"/>
    <mergeCell ref="F43:G43"/>
    <mergeCell ref="F44:G44"/>
    <mergeCell ref="F45:G45"/>
    <mergeCell ref="F46:G46"/>
    <mergeCell ref="F47:G47"/>
    <mergeCell ref="F29:G29"/>
    <mergeCell ref="F11:G11"/>
    <mergeCell ref="F12:G12"/>
    <mergeCell ref="F13:G13"/>
    <mergeCell ref="F14:G14"/>
    <mergeCell ref="F15:G15"/>
    <mergeCell ref="F16:G16"/>
    <mergeCell ref="F24:G24"/>
    <mergeCell ref="F25:G25"/>
    <mergeCell ref="F26:G26"/>
    <mergeCell ref="F27:G27"/>
    <mergeCell ref="F40:G40"/>
    <mergeCell ref="F41:G41"/>
    <mergeCell ref="F30:G30"/>
    <mergeCell ref="F31:G31"/>
    <mergeCell ref="F32:G32"/>
    <mergeCell ref="F33:G33"/>
    <mergeCell ref="F36:G36"/>
    <mergeCell ref="F37:G37"/>
    <mergeCell ref="F35:G35"/>
    <mergeCell ref="F34:G34"/>
    <mergeCell ref="F5:G5"/>
    <mergeCell ref="F38:G38"/>
    <mergeCell ref="F39:G39"/>
    <mergeCell ref="F19:G19"/>
    <mergeCell ref="F20:G20"/>
    <mergeCell ref="F21:G21"/>
    <mergeCell ref="F17:G17"/>
    <mergeCell ref="F18:G18"/>
    <mergeCell ref="F22:G22"/>
    <mergeCell ref="F23:G23"/>
    <mergeCell ref="F6:G6"/>
    <mergeCell ref="F7:G7"/>
    <mergeCell ref="F8:G8"/>
    <mergeCell ref="F9:G9"/>
    <mergeCell ref="F10:G10"/>
    <mergeCell ref="F28:G28"/>
    <mergeCell ref="A1:K1"/>
    <mergeCell ref="A2:K2"/>
    <mergeCell ref="A3:K3"/>
    <mergeCell ref="C4:E4"/>
    <mergeCell ref="F4:G4"/>
  </mergeCells>
  <pageMargins left="0.70866141732283472" right="0.70866141732283472" top="0.55118110236220474" bottom="0.35433070866141736" header="0.31496062992125984" footer="0.31496062992125984"/>
  <pageSetup paperSize="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N47"/>
  <sheetViews>
    <sheetView topLeftCell="A40" workbookViewId="0">
      <selection activeCell="A5" sqref="A5:IV47"/>
    </sheetView>
  </sheetViews>
  <sheetFormatPr defaultRowHeight="15"/>
  <cols>
    <col min="1" max="1" width="5" customWidth="1"/>
    <col min="2" max="2" width="10" style="24" customWidth="1"/>
    <col min="3" max="3" width="6.85546875" customWidth="1"/>
    <col min="5" max="5" width="12.140625" customWidth="1"/>
    <col min="6" max="6" width="6.28515625" hidden="1" customWidth="1"/>
    <col min="7" max="7" width="7.42578125" hidden="1" customWidth="1"/>
    <col min="8" max="8" width="11.42578125" customWidth="1"/>
    <col min="9" max="9" width="11.5703125" customWidth="1"/>
    <col min="10" max="10" width="8.85546875" customWidth="1"/>
    <col min="11" max="11" width="13.140625" customWidth="1"/>
    <col min="12" max="12" width="15.85546875" customWidth="1"/>
    <col min="13" max="13" width="11.7109375" customWidth="1"/>
    <col min="14" max="14" width="13.5703125" customWidth="1"/>
  </cols>
  <sheetData>
    <row r="1" spans="1:14" ht="21">
      <c r="A1" s="211" t="s">
        <v>146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4" ht="21">
      <c r="A2" s="212" t="s">
        <v>534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4" ht="21">
      <c r="A3" s="210" t="s">
        <v>774</v>
      </c>
      <c r="B3" s="210"/>
      <c r="C3" s="210"/>
      <c r="D3" s="210"/>
      <c r="E3" s="210"/>
      <c r="F3" s="212"/>
      <c r="G3" s="212"/>
      <c r="H3" s="212"/>
      <c r="I3" s="212"/>
      <c r="J3" s="212"/>
      <c r="K3" s="212"/>
    </row>
    <row r="4" spans="1:14" ht="21">
      <c r="A4" s="4" t="s">
        <v>147</v>
      </c>
      <c r="B4" s="43" t="s">
        <v>1</v>
      </c>
      <c r="C4" s="213" t="s">
        <v>150</v>
      </c>
      <c r="D4" s="214"/>
      <c r="E4" s="214"/>
      <c r="F4" s="215" t="s">
        <v>783</v>
      </c>
      <c r="G4" s="215"/>
      <c r="H4" s="113" t="s">
        <v>785</v>
      </c>
      <c r="I4" s="113" t="s">
        <v>786</v>
      </c>
      <c r="J4" s="113" t="s">
        <v>784</v>
      </c>
      <c r="K4" s="116" t="s">
        <v>787</v>
      </c>
      <c r="L4" s="116" t="s">
        <v>788</v>
      </c>
      <c r="M4" s="116" t="s">
        <v>789</v>
      </c>
      <c r="N4" s="116" t="s">
        <v>790</v>
      </c>
    </row>
    <row r="5" spans="1:14" ht="18.75" customHeight="1">
      <c r="A5" s="42">
        <v>1</v>
      </c>
      <c r="B5" s="44">
        <v>562001</v>
      </c>
      <c r="C5" s="45" t="s">
        <v>156</v>
      </c>
      <c r="D5" s="33" t="s">
        <v>469</v>
      </c>
      <c r="E5" s="90" t="s">
        <v>470</v>
      </c>
      <c r="F5" s="215">
        <v>10.09</v>
      </c>
      <c r="G5" s="215"/>
      <c r="H5" s="114">
        <v>44</v>
      </c>
      <c r="I5" s="114">
        <v>143</v>
      </c>
      <c r="J5" s="118">
        <f>H5/(I5/100)^2</f>
        <v>21.516944593867674</v>
      </c>
      <c r="K5" s="117">
        <v>0</v>
      </c>
      <c r="L5" s="119">
        <v>120</v>
      </c>
      <c r="M5" s="119">
        <v>18</v>
      </c>
      <c r="N5" s="119">
        <v>12.26</v>
      </c>
    </row>
    <row r="6" spans="1:14" ht="18.75" customHeight="1">
      <c r="A6" s="42">
        <v>2</v>
      </c>
      <c r="B6" s="44">
        <v>562007</v>
      </c>
      <c r="C6" s="45" t="s">
        <v>156</v>
      </c>
      <c r="D6" s="33" t="s">
        <v>471</v>
      </c>
      <c r="E6" s="90" t="s">
        <v>198</v>
      </c>
      <c r="F6" s="215">
        <v>10.029999999999999</v>
      </c>
      <c r="G6" s="215"/>
      <c r="H6" s="114">
        <v>40</v>
      </c>
      <c r="I6" s="114">
        <v>144</v>
      </c>
      <c r="J6" s="118">
        <f t="shared" ref="J6:J47" si="0">H6/(I6/100)^2</f>
        <v>19.290123456790123</v>
      </c>
      <c r="K6" s="117">
        <v>-3</v>
      </c>
      <c r="L6" s="119">
        <v>150</v>
      </c>
      <c r="M6" s="119">
        <v>17</v>
      </c>
      <c r="N6" s="119">
        <v>12.89</v>
      </c>
    </row>
    <row r="7" spans="1:14" ht="18.75" customHeight="1">
      <c r="A7" s="42">
        <v>3</v>
      </c>
      <c r="B7" s="44">
        <v>562011</v>
      </c>
      <c r="C7" s="45" t="s">
        <v>156</v>
      </c>
      <c r="D7" s="33" t="s">
        <v>472</v>
      </c>
      <c r="E7" s="90" t="s">
        <v>473</v>
      </c>
      <c r="F7" s="215">
        <v>8.57</v>
      </c>
      <c r="G7" s="215"/>
      <c r="H7" s="114">
        <v>33</v>
      </c>
      <c r="I7" s="114">
        <v>145</v>
      </c>
      <c r="J7" s="118">
        <f t="shared" si="0"/>
        <v>15.695600475624257</v>
      </c>
      <c r="K7" s="117">
        <v>-3</v>
      </c>
      <c r="L7" s="119">
        <v>168</v>
      </c>
      <c r="M7" s="119">
        <v>19</v>
      </c>
      <c r="N7" s="119">
        <v>12.42</v>
      </c>
    </row>
    <row r="8" spans="1:14" ht="18.75" customHeight="1">
      <c r="A8" s="42">
        <v>4</v>
      </c>
      <c r="B8" s="44">
        <v>562016</v>
      </c>
      <c r="C8" s="45" t="s">
        <v>156</v>
      </c>
      <c r="D8" s="33" t="s">
        <v>474</v>
      </c>
      <c r="E8" s="90" t="s">
        <v>475</v>
      </c>
      <c r="F8" s="215">
        <v>10.220000000000001</v>
      </c>
      <c r="G8" s="215"/>
      <c r="H8" s="114">
        <v>50</v>
      </c>
      <c r="I8" s="114">
        <v>156</v>
      </c>
      <c r="J8" s="118">
        <f t="shared" si="0"/>
        <v>20.5456936226167</v>
      </c>
      <c r="K8" s="117">
        <v>13</v>
      </c>
      <c r="L8" s="119">
        <v>130</v>
      </c>
      <c r="M8" s="119">
        <v>18</v>
      </c>
      <c r="N8" s="119"/>
    </row>
    <row r="9" spans="1:14" ht="18.75" customHeight="1">
      <c r="A9" s="42">
        <v>5</v>
      </c>
      <c r="B9" s="44">
        <v>562017</v>
      </c>
      <c r="C9" s="45" t="s">
        <v>156</v>
      </c>
      <c r="D9" s="33" t="s">
        <v>393</v>
      </c>
      <c r="E9" s="90" t="s">
        <v>476</v>
      </c>
      <c r="F9" s="215">
        <v>9.66</v>
      </c>
      <c r="G9" s="215"/>
      <c r="H9" s="114">
        <v>23</v>
      </c>
      <c r="I9" s="114">
        <v>137</v>
      </c>
      <c r="J9" s="118">
        <f t="shared" si="0"/>
        <v>12.254249027651978</v>
      </c>
      <c r="K9" s="117">
        <v>4</v>
      </c>
      <c r="L9" s="119">
        <v>150</v>
      </c>
      <c r="M9" s="119">
        <v>20</v>
      </c>
      <c r="N9" s="119">
        <v>12.21</v>
      </c>
    </row>
    <row r="10" spans="1:14" ht="18.75" customHeight="1">
      <c r="A10" s="42">
        <v>6</v>
      </c>
      <c r="B10" s="44">
        <v>562024</v>
      </c>
      <c r="C10" s="45" t="s">
        <v>156</v>
      </c>
      <c r="D10" s="33" t="s">
        <v>161</v>
      </c>
      <c r="E10" s="90" t="s">
        <v>477</v>
      </c>
      <c r="F10" s="216">
        <v>8.1</v>
      </c>
      <c r="G10" s="216"/>
      <c r="H10" s="114">
        <v>34</v>
      </c>
      <c r="I10" s="114">
        <v>154</v>
      </c>
      <c r="J10" s="118">
        <f t="shared" si="0"/>
        <v>14.33631303761174</v>
      </c>
      <c r="K10" s="117">
        <v>0</v>
      </c>
      <c r="L10" s="119">
        <v>180</v>
      </c>
      <c r="M10" s="119">
        <v>24</v>
      </c>
      <c r="N10" s="119"/>
    </row>
    <row r="11" spans="1:14" ht="18.75" customHeight="1">
      <c r="A11" s="42">
        <v>7</v>
      </c>
      <c r="B11" s="44">
        <v>562028</v>
      </c>
      <c r="C11" s="45" t="s">
        <v>156</v>
      </c>
      <c r="D11" s="33" t="s">
        <v>478</v>
      </c>
      <c r="E11" s="90" t="s">
        <v>479</v>
      </c>
      <c r="F11" s="215">
        <v>10.039999999999999</v>
      </c>
      <c r="G11" s="215"/>
      <c r="H11" s="114"/>
      <c r="I11" s="114"/>
      <c r="J11" s="118"/>
      <c r="K11" s="117"/>
      <c r="L11" s="119">
        <v>138</v>
      </c>
      <c r="M11" s="119">
        <v>13</v>
      </c>
      <c r="N11" s="119">
        <v>12.65</v>
      </c>
    </row>
    <row r="12" spans="1:14" ht="18.75" customHeight="1">
      <c r="A12" s="42">
        <v>8</v>
      </c>
      <c r="B12" s="44">
        <v>562029</v>
      </c>
      <c r="C12" s="45" t="s">
        <v>156</v>
      </c>
      <c r="D12" s="33" t="s">
        <v>480</v>
      </c>
      <c r="E12" s="90" t="s">
        <v>481</v>
      </c>
      <c r="F12" s="215">
        <v>10.31</v>
      </c>
      <c r="G12" s="215"/>
      <c r="H12" s="114">
        <v>52</v>
      </c>
      <c r="I12" s="114">
        <v>155</v>
      </c>
      <c r="J12" s="118">
        <f t="shared" si="0"/>
        <v>21.644120707596251</v>
      </c>
      <c r="K12" s="117">
        <v>-5</v>
      </c>
      <c r="L12" s="119">
        <v>130</v>
      </c>
      <c r="M12" s="119">
        <v>15</v>
      </c>
      <c r="N12" s="119" t="s">
        <v>791</v>
      </c>
    </row>
    <row r="13" spans="1:14" ht="18.75" customHeight="1">
      <c r="A13" s="42">
        <v>9</v>
      </c>
      <c r="B13" s="44">
        <v>562033</v>
      </c>
      <c r="C13" s="45" t="s">
        <v>156</v>
      </c>
      <c r="D13" s="33" t="s">
        <v>182</v>
      </c>
      <c r="E13" s="90" t="s">
        <v>482</v>
      </c>
      <c r="F13" s="215">
        <v>9.7799999999999994</v>
      </c>
      <c r="G13" s="215"/>
      <c r="H13" s="114">
        <v>63.5</v>
      </c>
      <c r="I13" s="114">
        <v>159</v>
      </c>
      <c r="J13" s="118">
        <f t="shared" si="0"/>
        <v>25.117677307068547</v>
      </c>
      <c r="K13" s="117">
        <v>-4</v>
      </c>
      <c r="L13" s="119">
        <v>139</v>
      </c>
      <c r="M13" s="119">
        <v>16</v>
      </c>
      <c r="N13" s="119">
        <v>10.32</v>
      </c>
    </row>
    <row r="14" spans="1:14" ht="18.75" customHeight="1">
      <c r="A14" s="42">
        <v>10</v>
      </c>
      <c r="B14" s="44">
        <v>562034</v>
      </c>
      <c r="C14" s="45" t="s">
        <v>156</v>
      </c>
      <c r="D14" s="33" t="s">
        <v>483</v>
      </c>
      <c r="E14" s="90" t="s">
        <v>484</v>
      </c>
      <c r="F14" s="215">
        <v>11.03</v>
      </c>
      <c r="G14" s="215"/>
      <c r="H14" s="114">
        <v>54</v>
      </c>
      <c r="I14" s="114">
        <v>149</v>
      </c>
      <c r="J14" s="118">
        <f t="shared" si="0"/>
        <v>24.323228683392639</v>
      </c>
      <c r="K14" s="117">
        <v>0</v>
      </c>
      <c r="L14" s="119">
        <v>100</v>
      </c>
      <c r="M14" s="119">
        <v>16</v>
      </c>
      <c r="N14" s="119">
        <v>13.75</v>
      </c>
    </row>
    <row r="15" spans="1:14" ht="18.75" customHeight="1">
      <c r="A15" s="42">
        <v>11</v>
      </c>
      <c r="B15" s="44">
        <v>562039</v>
      </c>
      <c r="C15" s="45" t="s">
        <v>156</v>
      </c>
      <c r="D15" s="33" t="s">
        <v>162</v>
      </c>
      <c r="E15" s="90" t="s">
        <v>485</v>
      </c>
      <c r="F15" s="215">
        <v>8.19</v>
      </c>
      <c r="G15" s="215"/>
      <c r="H15" s="114">
        <v>40</v>
      </c>
      <c r="I15" s="114">
        <v>155</v>
      </c>
      <c r="J15" s="118">
        <f t="shared" si="0"/>
        <v>16.649323621227886</v>
      </c>
      <c r="K15" s="117">
        <v>4</v>
      </c>
      <c r="L15" s="119">
        <v>172</v>
      </c>
      <c r="M15" s="119">
        <v>20</v>
      </c>
      <c r="N15" s="119"/>
    </row>
    <row r="16" spans="1:14" ht="18.75" customHeight="1">
      <c r="A16" s="42">
        <v>12</v>
      </c>
      <c r="B16" s="44">
        <v>562041</v>
      </c>
      <c r="C16" s="45" t="s">
        <v>156</v>
      </c>
      <c r="D16" s="34" t="s">
        <v>486</v>
      </c>
      <c r="E16" s="34" t="s">
        <v>369</v>
      </c>
      <c r="F16" s="215">
        <v>9.8800000000000008</v>
      </c>
      <c r="G16" s="215"/>
      <c r="H16" s="114">
        <v>45</v>
      </c>
      <c r="I16" s="114">
        <v>148</v>
      </c>
      <c r="J16" s="118">
        <f t="shared" si="0"/>
        <v>20.54419284149014</v>
      </c>
      <c r="K16" s="117">
        <v>-2</v>
      </c>
      <c r="L16" s="119">
        <v>120</v>
      </c>
      <c r="M16" s="119">
        <v>19</v>
      </c>
      <c r="N16" s="119">
        <v>12.96</v>
      </c>
    </row>
    <row r="17" spans="1:14" ht="18.75" customHeight="1">
      <c r="A17" s="42">
        <v>13</v>
      </c>
      <c r="B17" s="44">
        <v>562051</v>
      </c>
      <c r="C17" s="45" t="s">
        <v>156</v>
      </c>
      <c r="D17" s="33" t="s">
        <v>372</v>
      </c>
      <c r="E17" s="90" t="s">
        <v>379</v>
      </c>
      <c r="F17" s="215">
        <v>9.4700000000000006</v>
      </c>
      <c r="G17" s="215"/>
      <c r="H17" s="114">
        <v>35</v>
      </c>
      <c r="I17" s="114">
        <v>146</v>
      </c>
      <c r="J17" s="118">
        <f t="shared" si="0"/>
        <v>16.419590917620567</v>
      </c>
      <c r="K17" s="117">
        <v>-4</v>
      </c>
      <c r="L17" s="119">
        <v>150</v>
      </c>
      <c r="M17" s="119">
        <v>18</v>
      </c>
      <c r="N17" s="119">
        <v>12.66</v>
      </c>
    </row>
    <row r="18" spans="1:14" ht="18.75" customHeight="1">
      <c r="A18" s="42">
        <v>14</v>
      </c>
      <c r="B18" s="44">
        <v>562054</v>
      </c>
      <c r="C18" s="45" t="s">
        <v>156</v>
      </c>
      <c r="D18" s="34" t="s">
        <v>487</v>
      </c>
      <c r="E18" s="34" t="s">
        <v>488</v>
      </c>
      <c r="F18" s="215">
        <v>9.1300000000000008</v>
      </c>
      <c r="G18" s="215"/>
      <c r="H18" s="114">
        <v>40</v>
      </c>
      <c r="I18" s="114">
        <v>153</v>
      </c>
      <c r="J18" s="118">
        <f t="shared" si="0"/>
        <v>17.087444999786406</v>
      </c>
      <c r="K18" s="117">
        <v>-2</v>
      </c>
      <c r="L18" s="119"/>
      <c r="M18" s="119">
        <v>17</v>
      </c>
      <c r="N18" s="119">
        <v>15.56</v>
      </c>
    </row>
    <row r="19" spans="1:14" ht="18.75" customHeight="1">
      <c r="A19" s="42">
        <v>15</v>
      </c>
      <c r="B19" s="44">
        <v>562056</v>
      </c>
      <c r="C19" s="45" t="s">
        <v>156</v>
      </c>
      <c r="D19" s="33" t="s">
        <v>489</v>
      </c>
      <c r="E19" s="90" t="s">
        <v>490</v>
      </c>
      <c r="F19" s="215">
        <v>9.6199999999999992</v>
      </c>
      <c r="G19" s="215"/>
      <c r="H19" s="114">
        <v>25</v>
      </c>
      <c r="I19" s="114">
        <v>148</v>
      </c>
      <c r="J19" s="118">
        <f t="shared" si="0"/>
        <v>11.413440467494523</v>
      </c>
      <c r="K19" s="117">
        <v>-6</v>
      </c>
      <c r="L19" s="119">
        <v>155</v>
      </c>
      <c r="M19" s="119">
        <v>22</v>
      </c>
      <c r="N19" s="119"/>
    </row>
    <row r="20" spans="1:14" ht="18.75" customHeight="1">
      <c r="A20" s="42">
        <v>16</v>
      </c>
      <c r="B20" s="44">
        <v>562057</v>
      </c>
      <c r="C20" s="45" t="s">
        <v>156</v>
      </c>
      <c r="D20" s="34" t="s">
        <v>367</v>
      </c>
      <c r="E20" s="34" t="s">
        <v>491</v>
      </c>
      <c r="F20" s="215">
        <v>8.94</v>
      </c>
      <c r="G20" s="215"/>
      <c r="H20" s="114">
        <v>43</v>
      </c>
      <c r="I20" s="114">
        <v>148</v>
      </c>
      <c r="J20" s="118">
        <f t="shared" si="0"/>
        <v>19.631117604090576</v>
      </c>
      <c r="K20" s="117">
        <v>10</v>
      </c>
      <c r="L20" s="119">
        <v>160</v>
      </c>
      <c r="M20" s="119" t="s">
        <v>794</v>
      </c>
      <c r="N20" s="119"/>
    </row>
    <row r="21" spans="1:14" ht="18.75" customHeight="1">
      <c r="A21" s="42">
        <v>17</v>
      </c>
      <c r="B21" s="44">
        <v>562063</v>
      </c>
      <c r="C21" s="45" t="s">
        <v>156</v>
      </c>
      <c r="D21" s="34" t="s">
        <v>492</v>
      </c>
      <c r="E21" s="34" t="s">
        <v>200</v>
      </c>
      <c r="F21" s="215">
        <v>9.6199999999999992</v>
      </c>
      <c r="G21" s="215"/>
      <c r="H21" s="114">
        <v>26</v>
      </c>
      <c r="I21" s="114">
        <v>141</v>
      </c>
      <c r="J21" s="118">
        <f t="shared" si="0"/>
        <v>13.077812987274283</v>
      </c>
      <c r="K21" s="117">
        <v>5</v>
      </c>
      <c r="L21" s="119">
        <v>152</v>
      </c>
      <c r="M21" s="119">
        <v>14</v>
      </c>
      <c r="N21" s="119">
        <v>13.16</v>
      </c>
    </row>
    <row r="22" spans="1:14" ht="18.75" customHeight="1">
      <c r="A22" s="42">
        <v>18</v>
      </c>
      <c r="B22" s="44">
        <v>562065</v>
      </c>
      <c r="C22" s="45" t="s">
        <v>156</v>
      </c>
      <c r="D22" s="34" t="s">
        <v>493</v>
      </c>
      <c r="E22" s="34" t="s">
        <v>494</v>
      </c>
      <c r="F22" s="215">
        <v>8.3699999999999992</v>
      </c>
      <c r="G22" s="215"/>
      <c r="H22" s="114">
        <v>40</v>
      </c>
      <c r="I22" s="114">
        <v>155</v>
      </c>
      <c r="J22" s="118">
        <f t="shared" si="0"/>
        <v>16.649323621227886</v>
      </c>
      <c r="K22" s="117">
        <v>2</v>
      </c>
      <c r="L22" s="119">
        <v>172</v>
      </c>
      <c r="M22" s="119">
        <v>16</v>
      </c>
      <c r="N22" s="119">
        <v>11.65</v>
      </c>
    </row>
    <row r="23" spans="1:14" ht="18.75" customHeight="1">
      <c r="A23" s="42">
        <v>19</v>
      </c>
      <c r="B23" s="44">
        <v>562501</v>
      </c>
      <c r="C23" s="45" t="s">
        <v>156</v>
      </c>
      <c r="D23" s="34" t="s">
        <v>495</v>
      </c>
      <c r="E23" s="34" t="s">
        <v>496</v>
      </c>
      <c r="F23" s="215">
        <v>9.35</v>
      </c>
      <c r="G23" s="215"/>
      <c r="H23" s="114">
        <v>63</v>
      </c>
      <c r="I23" s="114">
        <v>168</v>
      </c>
      <c r="J23" s="118">
        <f t="shared" si="0"/>
        <v>22.321428571428577</v>
      </c>
      <c r="K23" s="117">
        <v>-2</v>
      </c>
      <c r="L23" s="119">
        <v>155</v>
      </c>
      <c r="M23" s="119">
        <v>20</v>
      </c>
      <c r="N23" s="119">
        <v>13.5</v>
      </c>
    </row>
    <row r="24" spans="1:14" ht="18.75" customHeight="1">
      <c r="A24" s="42">
        <v>20</v>
      </c>
      <c r="B24" s="44">
        <v>562520</v>
      </c>
      <c r="C24" s="45" t="s">
        <v>156</v>
      </c>
      <c r="D24" s="34" t="s">
        <v>497</v>
      </c>
      <c r="E24" s="34" t="s">
        <v>173</v>
      </c>
      <c r="F24" s="215">
        <v>12.22</v>
      </c>
      <c r="G24" s="215"/>
      <c r="H24" s="114">
        <v>36</v>
      </c>
      <c r="I24" s="114">
        <v>145</v>
      </c>
      <c r="J24" s="118">
        <f t="shared" si="0"/>
        <v>17.122473246135552</v>
      </c>
      <c r="K24" s="117">
        <v>5</v>
      </c>
      <c r="L24" s="119">
        <v>100</v>
      </c>
      <c r="M24" s="119">
        <v>15</v>
      </c>
      <c r="N24" s="119">
        <v>14.63</v>
      </c>
    </row>
    <row r="25" spans="1:14" ht="18.75" customHeight="1">
      <c r="A25" s="42">
        <v>21</v>
      </c>
      <c r="B25" s="44">
        <v>562522</v>
      </c>
      <c r="C25" s="45" t="s">
        <v>156</v>
      </c>
      <c r="D25" s="36" t="s">
        <v>498</v>
      </c>
      <c r="E25" s="103" t="s">
        <v>499</v>
      </c>
      <c r="F25" s="215">
        <v>8.1199999999999992</v>
      </c>
      <c r="G25" s="215"/>
      <c r="H25" s="114">
        <v>25</v>
      </c>
      <c r="I25" s="114">
        <v>142</v>
      </c>
      <c r="J25" s="118">
        <f t="shared" si="0"/>
        <v>12.398333663955565</v>
      </c>
      <c r="K25" s="117">
        <v>8</v>
      </c>
      <c r="L25" s="119">
        <v>100</v>
      </c>
      <c r="M25" s="119">
        <v>22</v>
      </c>
      <c r="N25" s="119">
        <v>11.55</v>
      </c>
    </row>
    <row r="26" spans="1:14" ht="18.75" customHeight="1">
      <c r="A26" s="42">
        <v>22</v>
      </c>
      <c r="B26" s="44">
        <v>562075</v>
      </c>
      <c r="C26" s="45" t="s">
        <v>157</v>
      </c>
      <c r="D26" s="33" t="s">
        <v>179</v>
      </c>
      <c r="E26" s="90" t="s">
        <v>500</v>
      </c>
      <c r="F26" s="215"/>
      <c r="G26" s="215"/>
      <c r="H26" s="114">
        <v>50</v>
      </c>
      <c r="I26" s="114">
        <v>147</v>
      </c>
      <c r="J26" s="118">
        <f t="shared" si="0"/>
        <v>23.138507103521682</v>
      </c>
      <c r="K26" s="117">
        <v>5</v>
      </c>
      <c r="L26" s="119"/>
      <c r="M26" s="119" t="s">
        <v>794</v>
      </c>
      <c r="N26" s="119"/>
    </row>
    <row r="27" spans="1:14" ht="18.75" customHeight="1">
      <c r="A27" s="42">
        <v>23</v>
      </c>
      <c r="B27" s="44">
        <v>562077</v>
      </c>
      <c r="C27" s="45" t="s">
        <v>157</v>
      </c>
      <c r="D27" s="33" t="s">
        <v>501</v>
      </c>
      <c r="E27" s="90" t="s">
        <v>387</v>
      </c>
      <c r="F27" s="215">
        <v>12.03</v>
      </c>
      <c r="G27" s="215"/>
      <c r="H27" s="114">
        <v>45</v>
      </c>
      <c r="I27" s="114">
        <v>147</v>
      </c>
      <c r="J27" s="118">
        <f t="shared" si="0"/>
        <v>20.824656393169516</v>
      </c>
      <c r="K27" s="117">
        <v>-6</v>
      </c>
      <c r="L27" s="119"/>
      <c r="M27" s="119">
        <v>16</v>
      </c>
      <c r="N27" s="119">
        <v>15.02</v>
      </c>
    </row>
    <row r="28" spans="1:14" ht="18.75" customHeight="1">
      <c r="A28" s="42">
        <v>24</v>
      </c>
      <c r="B28" s="44">
        <v>562079</v>
      </c>
      <c r="C28" s="45" t="s">
        <v>157</v>
      </c>
      <c r="D28" s="33" t="s">
        <v>502</v>
      </c>
      <c r="E28" s="34" t="s">
        <v>503</v>
      </c>
      <c r="F28" s="215">
        <v>10.06</v>
      </c>
      <c r="G28" s="215"/>
      <c r="H28" s="114">
        <v>41</v>
      </c>
      <c r="I28" s="114">
        <v>150</v>
      </c>
      <c r="J28" s="118">
        <f t="shared" si="0"/>
        <v>18.222222222222221</v>
      </c>
      <c r="K28" s="117">
        <v>1</v>
      </c>
      <c r="L28" s="119">
        <v>130</v>
      </c>
      <c r="M28" s="119">
        <v>20</v>
      </c>
      <c r="N28" s="119">
        <v>13.13</v>
      </c>
    </row>
    <row r="29" spans="1:14" ht="18.75" customHeight="1">
      <c r="A29" s="42">
        <v>25</v>
      </c>
      <c r="B29" s="44">
        <v>562086</v>
      </c>
      <c r="C29" s="45" t="s">
        <v>157</v>
      </c>
      <c r="D29" s="33" t="s">
        <v>504</v>
      </c>
      <c r="E29" s="90" t="s">
        <v>505</v>
      </c>
      <c r="F29" s="215">
        <v>9.5299999999999994</v>
      </c>
      <c r="G29" s="215"/>
      <c r="H29" s="114">
        <v>35</v>
      </c>
      <c r="I29" s="114">
        <v>149</v>
      </c>
      <c r="J29" s="118">
        <f t="shared" si="0"/>
        <v>15.765055628124859</v>
      </c>
      <c r="K29" s="117">
        <v>10</v>
      </c>
      <c r="L29" s="119">
        <v>150</v>
      </c>
      <c r="M29" s="119">
        <v>18</v>
      </c>
      <c r="N29" s="119"/>
    </row>
    <row r="30" spans="1:14" ht="18.75" customHeight="1">
      <c r="A30" s="42">
        <v>26</v>
      </c>
      <c r="B30" s="44">
        <v>562089</v>
      </c>
      <c r="C30" s="45" t="s">
        <v>157</v>
      </c>
      <c r="D30" s="33" t="s">
        <v>506</v>
      </c>
      <c r="E30" s="90" t="s">
        <v>382</v>
      </c>
      <c r="F30" s="215">
        <v>12.35</v>
      </c>
      <c r="G30" s="215"/>
      <c r="H30" s="114">
        <v>63</v>
      </c>
      <c r="I30" s="114">
        <v>161</v>
      </c>
      <c r="J30" s="118">
        <f t="shared" si="0"/>
        <v>24.304617877396701</v>
      </c>
      <c r="K30" s="117">
        <v>-7</v>
      </c>
      <c r="L30" s="119"/>
      <c r="M30" s="119">
        <v>13</v>
      </c>
      <c r="N30" s="119"/>
    </row>
    <row r="31" spans="1:14" ht="18.75" customHeight="1">
      <c r="A31" s="42">
        <v>27</v>
      </c>
      <c r="B31" s="44">
        <v>562090</v>
      </c>
      <c r="C31" s="45" t="s">
        <v>157</v>
      </c>
      <c r="D31" s="33" t="s">
        <v>507</v>
      </c>
      <c r="E31" s="90" t="s">
        <v>508</v>
      </c>
      <c r="F31" s="215">
        <v>8.35</v>
      </c>
      <c r="G31" s="215"/>
      <c r="H31" s="114">
        <v>47.5</v>
      </c>
      <c r="I31" s="114">
        <v>164</v>
      </c>
      <c r="J31" s="118">
        <f t="shared" si="0"/>
        <v>17.66061867935753</v>
      </c>
      <c r="K31" s="117">
        <v>-6</v>
      </c>
      <c r="L31" s="119">
        <v>170</v>
      </c>
      <c r="M31" s="119">
        <v>21</v>
      </c>
      <c r="N31" s="119"/>
    </row>
    <row r="32" spans="1:14" ht="18.75" customHeight="1">
      <c r="A32" s="42">
        <v>28</v>
      </c>
      <c r="B32" s="44">
        <v>562095</v>
      </c>
      <c r="C32" s="45" t="s">
        <v>157</v>
      </c>
      <c r="D32" s="33" t="s">
        <v>442</v>
      </c>
      <c r="E32" s="90" t="s">
        <v>509</v>
      </c>
      <c r="F32" s="215">
        <v>10.029999999999999</v>
      </c>
      <c r="G32" s="215"/>
      <c r="H32" s="114">
        <v>37.5</v>
      </c>
      <c r="I32" s="114">
        <v>149</v>
      </c>
      <c r="J32" s="118">
        <f t="shared" si="0"/>
        <v>16.891131030133778</v>
      </c>
      <c r="K32" s="117">
        <v>18</v>
      </c>
      <c r="L32" s="119">
        <v>140</v>
      </c>
      <c r="M32" s="119">
        <v>19</v>
      </c>
      <c r="N32" s="119">
        <v>12.66</v>
      </c>
    </row>
    <row r="33" spans="1:14" ht="18.75" customHeight="1">
      <c r="A33" s="42">
        <v>29</v>
      </c>
      <c r="B33" s="44">
        <v>562103</v>
      </c>
      <c r="C33" s="45" t="s">
        <v>157</v>
      </c>
      <c r="D33" s="33" t="s">
        <v>510</v>
      </c>
      <c r="E33" s="90" t="s">
        <v>511</v>
      </c>
      <c r="F33" s="215">
        <v>11.41</v>
      </c>
      <c r="G33" s="215"/>
      <c r="H33" s="114">
        <v>46</v>
      </c>
      <c r="I33" s="114">
        <v>160</v>
      </c>
      <c r="J33" s="118">
        <f t="shared" si="0"/>
        <v>17.968749999999996</v>
      </c>
      <c r="K33" s="117">
        <v>11</v>
      </c>
      <c r="L33" s="119">
        <v>135</v>
      </c>
      <c r="M33" s="119">
        <v>15</v>
      </c>
      <c r="N33" s="119">
        <v>12.9</v>
      </c>
    </row>
    <row r="34" spans="1:14" ht="18.75" customHeight="1">
      <c r="A34" s="42">
        <v>30</v>
      </c>
      <c r="B34" s="44">
        <v>562105</v>
      </c>
      <c r="C34" s="45" t="s">
        <v>157</v>
      </c>
      <c r="D34" s="33" t="s">
        <v>512</v>
      </c>
      <c r="E34" s="90" t="s">
        <v>513</v>
      </c>
      <c r="F34" s="215">
        <v>10.44</v>
      </c>
      <c r="G34" s="215"/>
      <c r="H34" s="114">
        <v>47</v>
      </c>
      <c r="I34" s="114">
        <v>159</v>
      </c>
      <c r="J34" s="118">
        <f t="shared" si="0"/>
        <v>18.591036746964122</v>
      </c>
      <c r="K34" s="117">
        <v>6</v>
      </c>
      <c r="L34" s="119">
        <v>138</v>
      </c>
      <c r="M34" s="119">
        <v>23</v>
      </c>
      <c r="N34" s="119"/>
    </row>
    <row r="35" spans="1:14" ht="18.75" customHeight="1">
      <c r="A35" s="42">
        <v>31</v>
      </c>
      <c r="B35" s="44">
        <v>562109</v>
      </c>
      <c r="C35" s="45" t="s">
        <v>157</v>
      </c>
      <c r="D35" s="33" t="s">
        <v>514</v>
      </c>
      <c r="E35" s="90" t="s">
        <v>515</v>
      </c>
      <c r="F35" s="215">
        <v>9.2799999999999994</v>
      </c>
      <c r="G35" s="215"/>
      <c r="H35" s="114">
        <v>30</v>
      </c>
      <c r="I35" s="114">
        <v>154</v>
      </c>
      <c r="J35" s="118">
        <f t="shared" si="0"/>
        <v>12.6496879743633</v>
      </c>
      <c r="K35" s="117">
        <v>3</v>
      </c>
      <c r="L35" s="119">
        <v>155</v>
      </c>
      <c r="M35" s="119">
        <v>12</v>
      </c>
      <c r="N35" s="119">
        <v>12.38</v>
      </c>
    </row>
    <row r="36" spans="1:14" ht="18.75" customHeight="1">
      <c r="A36" s="42">
        <v>32</v>
      </c>
      <c r="B36" s="44">
        <v>562116</v>
      </c>
      <c r="C36" s="45" t="s">
        <v>157</v>
      </c>
      <c r="D36" s="34" t="s">
        <v>516</v>
      </c>
      <c r="E36" s="34" t="s">
        <v>517</v>
      </c>
      <c r="F36" s="215">
        <v>8.35</v>
      </c>
      <c r="G36" s="215"/>
      <c r="H36" s="114">
        <v>37</v>
      </c>
      <c r="I36" s="114">
        <v>155</v>
      </c>
      <c r="J36" s="118">
        <f t="shared" si="0"/>
        <v>15.400624349635795</v>
      </c>
      <c r="K36" s="117">
        <v>14</v>
      </c>
      <c r="L36" s="119">
        <v>165</v>
      </c>
      <c r="M36" s="119">
        <v>32</v>
      </c>
      <c r="N36" s="119"/>
    </row>
    <row r="37" spans="1:14" ht="18.75" customHeight="1">
      <c r="A37" s="42">
        <v>33</v>
      </c>
      <c r="B37" s="44">
        <v>562122</v>
      </c>
      <c r="C37" s="45" t="s">
        <v>157</v>
      </c>
      <c r="D37" s="34" t="s">
        <v>518</v>
      </c>
      <c r="E37" s="34" t="s">
        <v>519</v>
      </c>
      <c r="F37" s="215">
        <v>11.06</v>
      </c>
      <c r="G37" s="215"/>
      <c r="H37" s="114">
        <v>39</v>
      </c>
      <c r="I37" s="114">
        <v>152</v>
      </c>
      <c r="J37" s="118">
        <f t="shared" si="0"/>
        <v>16.880193905817176</v>
      </c>
      <c r="K37" s="117">
        <v>7</v>
      </c>
      <c r="L37" s="119">
        <v>150</v>
      </c>
      <c r="M37" s="119">
        <v>20</v>
      </c>
      <c r="N37" s="119"/>
    </row>
    <row r="38" spans="1:14" ht="18.75" customHeight="1">
      <c r="A38" s="42">
        <v>34</v>
      </c>
      <c r="B38" s="44">
        <v>562124</v>
      </c>
      <c r="C38" s="45" t="s">
        <v>157</v>
      </c>
      <c r="D38" s="34" t="s">
        <v>520</v>
      </c>
      <c r="E38" s="34" t="s">
        <v>521</v>
      </c>
      <c r="F38" s="215">
        <v>9.7200000000000006</v>
      </c>
      <c r="G38" s="215"/>
      <c r="H38" s="114">
        <v>42</v>
      </c>
      <c r="I38" s="114">
        <v>158</v>
      </c>
      <c r="J38" s="118">
        <f t="shared" si="0"/>
        <v>16.824226886716868</v>
      </c>
      <c r="K38" s="117">
        <v>-9</v>
      </c>
      <c r="L38" s="119">
        <v>130</v>
      </c>
      <c r="M38" s="119">
        <v>17</v>
      </c>
      <c r="N38" s="119"/>
    </row>
    <row r="39" spans="1:14" ht="18.75" customHeight="1">
      <c r="A39" s="42">
        <v>35</v>
      </c>
      <c r="B39" s="44">
        <v>562126</v>
      </c>
      <c r="C39" s="45" t="s">
        <v>157</v>
      </c>
      <c r="D39" s="34" t="s">
        <v>522</v>
      </c>
      <c r="E39" s="34" t="s">
        <v>199</v>
      </c>
      <c r="F39" s="215">
        <v>9.35</v>
      </c>
      <c r="G39" s="215"/>
      <c r="H39" s="114">
        <v>29</v>
      </c>
      <c r="I39" s="114">
        <v>137</v>
      </c>
      <c r="J39" s="118">
        <f t="shared" si="0"/>
        <v>15.451009643561189</v>
      </c>
      <c r="K39" s="117">
        <v>8</v>
      </c>
      <c r="L39" s="119">
        <v>170</v>
      </c>
      <c r="M39" s="119">
        <v>22</v>
      </c>
      <c r="N39" s="119"/>
    </row>
    <row r="40" spans="1:14" ht="18.75" customHeight="1">
      <c r="A40" s="42">
        <v>36</v>
      </c>
      <c r="B40" s="44">
        <v>562128</v>
      </c>
      <c r="C40" s="45" t="s">
        <v>157</v>
      </c>
      <c r="D40" s="34" t="s">
        <v>456</v>
      </c>
      <c r="E40" s="34" t="s">
        <v>183</v>
      </c>
      <c r="F40" s="215">
        <v>11.03</v>
      </c>
      <c r="G40" s="215"/>
      <c r="H40" s="114">
        <v>31.5</v>
      </c>
      <c r="I40" s="114">
        <v>144</v>
      </c>
      <c r="J40" s="118">
        <f t="shared" si="0"/>
        <v>15.190972222222223</v>
      </c>
      <c r="K40" s="117">
        <v>1</v>
      </c>
      <c r="L40" s="119">
        <v>132</v>
      </c>
      <c r="M40" s="119">
        <v>9</v>
      </c>
      <c r="N40" s="119">
        <v>13.31</v>
      </c>
    </row>
    <row r="41" spans="1:14" ht="18.75" customHeight="1">
      <c r="A41" s="42">
        <v>37</v>
      </c>
      <c r="B41" s="44">
        <v>562130</v>
      </c>
      <c r="C41" s="45" t="s">
        <v>157</v>
      </c>
      <c r="D41" s="34" t="s">
        <v>523</v>
      </c>
      <c r="E41" s="34" t="s">
        <v>378</v>
      </c>
      <c r="F41" s="215">
        <v>9.44</v>
      </c>
      <c r="G41" s="215"/>
      <c r="H41" s="114">
        <v>30</v>
      </c>
      <c r="I41" s="114">
        <v>152</v>
      </c>
      <c r="J41" s="118">
        <f t="shared" si="0"/>
        <v>12.984764542936288</v>
      </c>
      <c r="K41" s="117">
        <v>7</v>
      </c>
      <c r="L41" s="119">
        <v>165</v>
      </c>
      <c r="M41" s="119">
        <v>22</v>
      </c>
      <c r="N41" s="119"/>
    </row>
    <row r="42" spans="1:14" ht="18.75" customHeight="1">
      <c r="A42" s="42">
        <v>38</v>
      </c>
      <c r="B42" s="44">
        <v>562134</v>
      </c>
      <c r="C42" s="45" t="s">
        <v>157</v>
      </c>
      <c r="D42" s="34" t="s">
        <v>524</v>
      </c>
      <c r="E42" s="34" t="s">
        <v>461</v>
      </c>
      <c r="F42" s="215">
        <v>9.3800000000000008</v>
      </c>
      <c r="G42" s="215"/>
      <c r="H42" s="114">
        <v>49</v>
      </c>
      <c r="I42" s="114">
        <v>156</v>
      </c>
      <c r="J42" s="118">
        <f t="shared" si="0"/>
        <v>20.134779750164363</v>
      </c>
      <c r="K42" s="117">
        <v>-1</v>
      </c>
      <c r="L42" s="119">
        <v>158</v>
      </c>
      <c r="M42" s="119">
        <v>19</v>
      </c>
      <c r="N42" s="119">
        <v>14.46</v>
      </c>
    </row>
    <row r="43" spans="1:14" ht="18.75" customHeight="1">
      <c r="A43" s="42">
        <v>39</v>
      </c>
      <c r="B43" s="44">
        <v>562135</v>
      </c>
      <c r="C43" s="45" t="s">
        <v>157</v>
      </c>
      <c r="D43" s="40" t="s">
        <v>525</v>
      </c>
      <c r="E43" s="40" t="s">
        <v>526</v>
      </c>
      <c r="F43" s="215">
        <v>11.38</v>
      </c>
      <c r="G43" s="215"/>
      <c r="H43" s="114">
        <v>31</v>
      </c>
      <c r="I43" s="114">
        <v>138</v>
      </c>
      <c r="J43" s="118">
        <f t="shared" si="0"/>
        <v>16.278092837639154</v>
      </c>
      <c r="K43" s="117">
        <v>4</v>
      </c>
      <c r="L43" s="119">
        <v>140</v>
      </c>
      <c r="M43" s="119">
        <v>16</v>
      </c>
      <c r="N43" s="119">
        <v>13.23</v>
      </c>
    </row>
    <row r="44" spans="1:14" ht="18.75" customHeight="1">
      <c r="A44" s="42">
        <v>40</v>
      </c>
      <c r="B44" s="44">
        <v>562143</v>
      </c>
      <c r="C44" s="45" t="s">
        <v>157</v>
      </c>
      <c r="D44" s="34" t="s">
        <v>205</v>
      </c>
      <c r="E44" s="34" t="s">
        <v>202</v>
      </c>
      <c r="F44" s="215">
        <v>10.09</v>
      </c>
      <c r="G44" s="215"/>
      <c r="H44" s="114">
        <v>47.5</v>
      </c>
      <c r="I44" s="114">
        <v>152</v>
      </c>
      <c r="J44" s="118">
        <f t="shared" si="0"/>
        <v>20.559210526315791</v>
      </c>
      <c r="K44" s="117">
        <v>5</v>
      </c>
      <c r="L44" s="119">
        <v>130</v>
      </c>
      <c r="M44" s="119">
        <v>14</v>
      </c>
      <c r="N44" s="119"/>
    </row>
    <row r="45" spans="1:14" ht="18.75" customHeight="1">
      <c r="A45" s="42">
        <v>41</v>
      </c>
      <c r="B45" s="44">
        <v>562519</v>
      </c>
      <c r="C45" s="45" t="s">
        <v>157</v>
      </c>
      <c r="D45" s="40" t="s">
        <v>527</v>
      </c>
      <c r="E45" s="40" t="s">
        <v>528</v>
      </c>
      <c r="F45" s="215">
        <v>10.35</v>
      </c>
      <c r="G45" s="215"/>
      <c r="H45" s="114">
        <v>29.5</v>
      </c>
      <c r="I45" s="114">
        <v>145</v>
      </c>
      <c r="J45" s="118">
        <f t="shared" si="0"/>
        <v>14.030915576694412</v>
      </c>
      <c r="K45" s="117">
        <v>5</v>
      </c>
      <c r="L45" s="119">
        <v>140</v>
      </c>
      <c r="M45" s="119">
        <v>21</v>
      </c>
      <c r="N45" s="119">
        <v>13.12</v>
      </c>
    </row>
    <row r="46" spans="1:14" ht="18.75" customHeight="1">
      <c r="A46" s="42">
        <v>42</v>
      </c>
      <c r="B46" s="44">
        <v>562523</v>
      </c>
      <c r="C46" s="45" t="s">
        <v>157</v>
      </c>
      <c r="D46" s="40" t="s">
        <v>529</v>
      </c>
      <c r="E46" s="40" t="s">
        <v>530</v>
      </c>
      <c r="F46" s="215">
        <v>10.94</v>
      </c>
      <c r="G46" s="215"/>
      <c r="H46" s="114">
        <v>22</v>
      </c>
      <c r="I46" s="114">
        <v>140</v>
      </c>
      <c r="J46" s="118">
        <f t="shared" si="0"/>
        <v>11.22448979591837</v>
      </c>
      <c r="K46" s="117">
        <v>-4</v>
      </c>
      <c r="L46" s="119">
        <v>130</v>
      </c>
      <c r="M46" s="119">
        <v>20</v>
      </c>
      <c r="N46" s="119">
        <v>13.13</v>
      </c>
    </row>
    <row r="47" spans="1:14" ht="18.75" customHeight="1">
      <c r="A47" s="42">
        <v>43</v>
      </c>
      <c r="B47" s="44">
        <v>562524</v>
      </c>
      <c r="C47" s="45" t="s">
        <v>157</v>
      </c>
      <c r="D47" s="40" t="s">
        <v>531</v>
      </c>
      <c r="E47" s="40" t="s">
        <v>532</v>
      </c>
      <c r="F47" s="216">
        <v>10.5</v>
      </c>
      <c r="G47" s="216"/>
      <c r="H47" s="114">
        <v>39</v>
      </c>
      <c r="I47" s="114">
        <v>156</v>
      </c>
      <c r="J47" s="118">
        <f t="shared" si="0"/>
        <v>16.025641025641026</v>
      </c>
      <c r="K47" s="117">
        <v>4</v>
      </c>
      <c r="L47" s="119">
        <v>152</v>
      </c>
      <c r="M47" s="119">
        <v>23</v>
      </c>
      <c r="N47" s="119"/>
    </row>
  </sheetData>
  <mergeCells count="48">
    <mergeCell ref="F47:G47"/>
    <mergeCell ref="F34:G34"/>
    <mergeCell ref="F35:G35"/>
    <mergeCell ref="F36:G36"/>
    <mergeCell ref="F37:G37"/>
    <mergeCell ref="F38:G38"/>
    <mergeCell ref="F39:G39"/>
    <mergeCell ref="F42:G42"/>
    <mergeCell ref="F43:G43"/>
    <mergeCell ref="F44:G44"/>
    <mergeCell ref="F45:G45"/>
    <mergeCell ref="F46:G46"/>
    <mergeCell ref="F6:G6"/>
    <mergeCell ref="F40:G40"/>
    <mergeCell ref="F41:G41"/>
    <mergeCell ref="F30:G30"/>
    <mergeCell ref="F31:G31"/>
    <mergeCell ref="F32:G32"/>
    <mergeCell ref="F33:G33"/>
    <mergeCell ref="F28:G28"/>
    <mergeCell ref="F11:G11"/>
    <mergeCell ref="F12:G12"/>
    <mergeCell ref="F29:G29"/>
    <mergeCell ref="F18:G18"/>
    <mergeCell ref="F19:G19"/>
    <mergeCell ref="F20:G20"/>
    <mergeCell ref="F21:G21"/>
    <mergeCell ref="F13:G13"/>
    <mergeCell ref="F24:G24"/>
    <mergeCell ref="F25:G25"/>
    <mergeCell ref="F26:G26"/>
    <mergeCell ref="F27:G27"/>
    <mergeCell ref="F7:G7"/>
    <mergeCell ref="F8:G8"/>
    <mergeCell ref="F9:G9"/>
    <mergeCell ref="F10:G10"/>
    <mergeCell ref="F23:G23"/>
    <mergeCell ref="F14:G14"/>
    <mergeCell ref="F15:G15"/>
    <mergeCell ref="F16:G16"/>
    <mergeCell ref="F22:G22"/>
    <mergeCell ref="F17:G17"/>
    <mergeCell ref="F5:G5"/>
    <mergeCell ref="A1:K1"/>
    <mergeCell ref="A2:K2"/>
    <mergeCell ref="A3:K3"/>
    <mergeCell ref="C4:E4"/>
    <mergeCell ref="F4:G4"/>
  </mergeCells>
  <pageMargins left="0.7" right="0.7" top="0.75" bottom="0.75" header="0.3" footer="0.3"/>
  <pageSetup paperSize="5" orientation="portrait" horizontalDpi="0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N44"/>
  <sheetViews>
    <sheetView workbookViewId="0">
      <selection activeCell="A44" sqref="A5:IV44"/>
    </sheetView>
  </sheetViews>
  <sheetFormatPr defaultRowHeight="15"/>
  <cols>
    <col min="1" max="1" width="5" customWidth="1"/>
    <col min="2" max="2" width="10" customWidth="1"/>
    <col min="3" max="3" width="6.85546875" customWidth="1"/>
    <col min="4" max="4" width="10.42578125" customWidth="1"/>
    <col min="5" max="5" width="13.5703125" style="23" customWidth="1"/>
    <col min="6" max="6" width="6.28515625" customWidth="1"/>
    <col min="7" max="7" width="7.42578125" customWidth="1"/>
    <col min="8" max="8" width="11.28515625" customWidth="1"/>
    <col min="9" max="9" width="11.7109375" customWidth="1"/>
    <col min="10" max="10" width="8.85546875" customWidth="1"/>
    <col min="11" max="11" width="13.42578125" customWidth="1"/>
    <col min="12" max="12" width="15.7109375" customWidth="1"/>
    <col min="13" max="13" width="11.42578125" customWidth="1"/>
    <col min="14" max="14" width="15" customWidth="1"/>
  </cols>
  <sheetData>
    <row r="1" spans="1:14" ht="21">
      <c r="A1" s="211" t="s">
        <v>146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4" ht="21">
      <c r="A2" s="212" t="s">
        <v>190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4" ht="21">
      <c r="A3" s="210" t="s">
        <v>779</v>
      </c>
      <c r="B3" s="210"/>
      <c r="C3" s="210"/>
      <c r="D3" s="210"/>
      <c r="E3" s="210"/>
      <c r="F3" s="212"/>
      <c r="G3" s="212"/>
      <c r="H3" s="212"/>
      <c r="I3" s="212"/>
      <c r="J3" s="212"/>
      <c r="K3" s="212"/>
    </row>
    <row r="4" spans="1:14" ht="21">
      <c r="A4" s="4" t="s">
        <v>147</v>
      </c>
      <c r="B4" s="4" t="s">
        <v>1</v>
      </c>
      <c r="C4" s="218" t="s">
        <v>150</v>
      </c>
      <c r="D4" s="214"/>
      <c r="E4" s="214"/>
      <c r="F4" s="215" t="s">
        <v>783</v>
      </c>
      <c r="G4" s="215"/>
      <c r="H4" s="113" t="s">
        <v>785</v>
      </c>
      <c r="I4" s="113" t="s">
        <v>786</v>
      </c>
      <c r="J4" s="116" t="s">
        <v>784</v>
      </c>
      <c r="K4" s="116" t="s">
        <v>787</v>
      </c>
      <c r="L4" s="116" t="s">
        <v>788</v>
      </c>
      <c r="M4" s="116" t="s">
        <v>789</v>
      </c>
      <c r="N4" s="116" t="s">
        <v>790</v>
      </c>
    </row>
    <row r="5" spans="1:14" ht="18.75" customHeight="1">
      <c r="A5" s="7">
        <v>1</v>
      </c>
      <c r="B5" s="25">
        <v>562002</v>
      </c>
      <c r="C5" s="46" t="s">
        <v>156</v>
      </c>
      <c r="D5" s="47" t="s">
        <v>222</v>
      </c>
      <c r="E5" s="40" t="s">
        <v>215</v>
      </c>
      <c r="F5" s="215"/>
      <c r="G5" s="215"/>
      <c r="H5" s="114"/>
      <c r="I5" s="114"/>
      <c r="J5" s="117"/>
      <c r="K5" s="117"/>
      <c r="L5" s="119"/>
      <c r="M5" s="119"/>
      <c r="N5" s="119"/>
    </row>
    <row r="6" spans="1:14" ht="18.75" customHeight="1">
      <c r="A6" s="7">
        <v>2</v>
      </c>
      <c r="B6" s="32">
        <v>562010</v>
      </c>
      <c r="C6" s="46" t="s">
        <v>156</v>
      </c>
      <c r="D6" s="47" t="s">
        <v>223</v>
      </c>
      <c r="E6" s="104" t="s">
        <v>224</v>
      </c>
      <c r="F6" s="215">
        <v>9.65</v>
      </c>
      <c r="G6" s="215"/>
      <c r="H6" s="114">
        <v>40</v>
      </c>
      <c r="I6" s="114">
        <v>146</v>
      </c>
      <c r="J6" s="118">
        <f>H6/(I6/100)^2</f>
        <v>18.765246762994934</v>
      </c>
      <c r="K6" s="117">
        <v>3</v>
      </c>
      <c r="L6" s="119">
        <v>139</v>
      </c>
      <c r="M6" s="119">
        <v>20</v>
      </c>
      <c r="N6" s="119">
        <v>12.13</v>
      </c>
    </row>
    <row r="7" spans="1:14" ht="18.75" customHeight="1">
      <c r="A7" s="7">
        <v>3</v>
      </c>
      <c r="B7" s="32">
        <v>562012</v>
      </c>
      <c r="C7" s="46" t="s">
        <v>156</v>
      </c>
      <c r="D7" s="48" t="s">
        <v>225</v>
      </c>
      <c r="E7" s="40" t="s">
        <v>185</v>
      </c>
      <c r="F7" s="215">
        <v>10.91</v>
      </c>
      <c r="G7" s="215"/>
      <c r="H7" s="114">
        <v>45</v>
      </c>
      <c r="I7" s="114">
        <v>148</v>
      </c>
      <c r="J7" s="118">
        <f t="shared" ref="J7:J44" si="0">H7/(I7/100)^2</f>
        <v>20.54419284149014</v>
      </c>
      <c r="K7" s="117">
        <v>-1</v>
      </c>
      <c r="L7" s="119">
        <v>130</v>
      </c>
      <c r="M7" s="119">
        <v>20</v>
      </c>
      <c r="N7" s="119">
        <v>11.23</v>
      </c>
    </row>
    <row r="8" spans="1:14" ht="18.75" customHeight="1">
      <c r="A8" s="7">
        <v>4</v>
      </c>
      <c r="B8" s="32">
        <v>562014</v>
      </c>
      <c r="C8" s="46" t="s">
        <v>156</v>
      </c>
      <c r="D8" s="48" t="s">
        <v>226</v>
      </c>
      <c r="E8" s="40" t="s">
        <v>227</v>
      </c>
      <c r="F8" s="215">
        <v>9.5299999999999994</v>
      </c>
      <c r="G8" s="215"/>
      <c r="H8" s="114">
        <v>37</v>
      </c>
      <c r="I8" s="114">
        <v>151</v>
      </c>
      <c r="J8" s="118">
        <f t="shared" si="0"/>
        <v>16.227358449190824</v>
      </c>
      <c r="K8" s="117">
        <v>0</v>
      </c>
      <c r="L8" s="119">
        <v>139</v>
      </c>
      <c r="M8" s="119">
        <v>12</v>
      </c>
      <c r="N8" s="119">
        <v>12.13</v>
      </c>
    </row>
    <row r="9" spans="1:14" ht="18.75" customHeight="1">
      <c r="A9" s="7">
        <v>5</v>
      </c>
      <c r="B9" s="32">
        <v>562020</v>
      </c>
      <c r="C9" s="46" t="s">
        <v>156</v>
      </c>
      <c r="D9" s="48" t="s">
        <v>228</v>
      </c>
      <c r="E9" s="40" t="s">
        <v>206</v>
      </c>
      <c r="F9" s="215">
        <v>8.93</v>
      </c>
      <c r="G9" s="215"/>
      <c r="H9" s="114">
        <v>31</v>
      </c>
      <c r="I9" s="114">
        <v>150</v>
      </c>
      <c r="J9" s="118">
        <f t="shared" si="0"/>
        <v>13.777777777777779</v>
      </c>
      <c r="K9" s="117">
        <v>-1</v>
      </c>
      <c r="L9" s="119">
        <v>138</v>
      </c>
      <c r="M9" s="119">
        <v>20</v>
      </c>
      <c r="N9" s="119">
        <v>11.86</v>
      </c>
    </row>
    <row r="10" spans="1:14" ht="18.75" customHeight="1">
      <c r="A10" s="7">
        <v>6</v>
      </c>
      <c r="B10" s="32">
        <v>562021</v>
      </c>
      <c r="C10" s="46" t="s">
        <v>156</v>
      </c>
      <c r="D10" s="48" t="s">
        <v>229</v>
      </c>
      <c r="E10" s="40" t="s">
        <v>214</v>
      </c>
      <c r="F10" s="215">
        <v>11.68</v>
      </c>
      <c r="G10" s="215"/>
      <c r="H10" s="114">
        <v>70</v>
      </c>
      <c r="I10" s="114">
        <v>166</v>
      </c>
      <c r="J10" s="118">
        <f t="shared" si="0"/>
        <v>25.402816083611555</v>
      </c>
      <c r="K10" s="117">
        <v>-18</v>
      </c>
      <c r="L10" s="119">
        <v>120</v>
      </c>
      <c r="M10" s="119">
        <v>13</v>
      </c>
      <c r="N10" s="119">
        <v>16.03</v>
      </c>
    </row>
    <row r="11" spans="1:14" ht="18.75" customHeight="1">
      <c r="A11" s="7">
        <v>7</v>
      </c>
      <c r="B11" s="68">
        <v>562023</v>
      </c>
      <c r="C11" s="49" t="s">
        <v>156</v>
      </c>
      <c r="D11" s="48" t="s">
        <v>230</v>
      </c>
      <c r="E11" s="105" t="s">
        <v>231</v>
      </c>
      <c r="F11" s="215">
        <v>9.31</v>
      </c>
      <c r="G11" s="215"/>
      <c r="H11" s="114">
        <v>36</v>
      </c>
      <c r="I11" s="114">
        <v>150</v>
      </c>
      <c r="J11" s="118">
        <f t="shared" si="0"/>
        <v>16</v>
      </c>
      <c r="K11" s="117">
        <v>2</v>
      </c>
      <c r="L11" s="119">
        <v>175</v>
      </c>
      <c r="M11" s="119">
        <v>14</v>
      </c>
      <c r="N11" s="119">
        <v>12.09</v>
      </c>
    </row>
    <row r="12" spans="1:14" ht="18.75" customHeight="1">
      <c r="A12" s="7">
        <v>8</v>
      </c>
      <c r="B12" s="32">
        <v>562036</v>
      </c>
      <c r="C12" s="46" t="s">
        <v>156</v>
      </c>
      <c r="D12" s="48" t="s">
        <v>232</v>
      </c>
      <c r="E12" s="40" t="s">
        <v>233</v>
      </c>
      <c r="F12" s="215">
        <v>10.06</v>
      </c>
      <c r="G12" s="215"/>
      <c r="H12" s="114">
        <v>46</v>
      </c>
      <c r="I12" s="114">
        <v>148</v>
      </c>
      <c r="J12" s="118">
        <f t="shared" si="0"/>
        <v>21.000730460189921</v>
      </c>
      <c r="K12" s="117">
        <v>5</v>
      </c>
      <c r="L12" s="119">
        <v>150</v>
      </c>
      <c r="M12" s="119">
        <v>18</v>
      </c>
      <c r="N12" s="119">
        <v>12.09</v>
      </c>
    </row>
    <row r="13" spans="1:14" ht="18.75" customHeight="1">
      <c r="A13" s="7">
        <v>9</v>
      </c>
      <c r="B13" s="41">
        <v>562042</v>
      </c>
      <c r="C13" s="49" t="s">
        <v>156</v>
      </c>
      <c r="D13" s="48" t="s">
        <v>234</v>
      </c>
      <c r="E13" s="105" t="s">
        <v>187</v>
      </c>
      <c r="F13" s="215">
        <v>9.25</v>
      </c>
      <c r="G13" s="215"/>
      <c r="H13" s="114">
        <v>35</v>
      </c>
      <c r="I13" s="114">
        <v>140</v>
      </c>
      <c r="J13" s="118">
        <f t="shared" si="0"/>
        <v>17.857142857142861</v>
      </c>
      <c r="K13" s="117">
        <v>4</v>
      </c>
      <c r="L13" s="119">
        <v>125</v>
      </c>
      <c r="M13" s="119">
        <v>14</v>
      </c>
      <c r="N13" s="119">
        <v>13.16</v>
      </c>
    </row>
    <row r="14" spans="1:14" ht="18.75" customHeight="1">
      <c r="A14" s="7">
        <v>10</v>
      </c>
      <c r="B14" s="32">
        <v>562044</v>
      </c>
      <c r="C14" s="46" t="s">
        <v>156</v>
      </c>
      <c r="D14" s="48" t="s">
        <v>235</v>
      </c>
      <c r="E14" s="40" t="s">
        <v>236</v>
      </c>
      <c r="F14" s="215">
        <v>11.19</v>
      </c>
      <c r="G14" s="215"/>
      <c r="H14" s="114">
        <v>49</v>
      </c>
      <c r="I14" s="114">
        <v>151</v>
      </c>
      <c r="J14" s="118">
        <f t="shared" si="0"/>
        <v>21.490285513793253</v>
      </c>
      <c r="K14" s="117">
        <v>-21</v>
      </c>
      <c r="L14" s="119">
        <v>90</v>
      </c>
      <c r="M14" s="119">
        <v>8</v>
      </c>
      <c r="N14" s="119">
        <v>14.06</v>
      </c>
    </row>
    <row r="15" spans="1:14" ht="18.75" customHeight="1">
      <c r="A15" s="7">
        <v>11</v>
      </c>
      <c r="B15" s="32">
        <v>562047</v>
      </c>
      <c r="C15" s="46" t="s">
        <v>156</v>
      </c>
      <c r="D15" s="48" t="s">
        <v>216</v>
      </c>
      <c r="E15" s="40" t="s">
        <v>237</v>
      </c>
      <c r="F15" s="215">
        <v>12.43</v>
      </c>
      <c r="G15" s="215"/>
      <c r="H15" s="114">
        <v>45</v>
      </c>
      <c r="I15" s="114">
        <v>153</v>
      </c>
      <c r="J15" s="118">
        <f t="shared" si="0"/>
        <v>19.223375624759708</v>
      </c>
      <c r="K15" s="117">
        <v>-7</v>
      </c>
      <c r="L15" s="119">
        <v>142</v>
      </c>
      <c r="M15" s="119">
        <v>13</v>
      </c>
      <c r="N15" s="119">
        <v>14.09</v>
      </c>
    </row>
    <row r="16" spans="1:14" ht="18.75" customHeight="1">
      <c r="A16" s="7">
        <v>12</v>
      </c>
      <c r="B16" s="52">
        <v>562048</v>
      </c>
      <c r="C16" s="53" t="s">
        <v>156</v>
      </c>
      <c r="D16" s="31" t="s">
        <v>308</v>
      </c>
      <c r="E16" s="106" t="s">
        <v>309</v>
      </c>
      <c r="F16" s="215">
        <v>12.53</v>
      </c>
      <c r="G16" s="215"/>
      <c r="H16" s="114">
        <v>66</v>
      </c>
      <c r="I16" s="114">
        <v>164</v>
      </c>
      <c r="J16" s="118">
        <f t="shared" si="0"/>
        <v>24.538964901844146</v>
      </c>
      <c r="K16" s="117">
        <v>-18</v>
      </c>
      <c r="L16" s="119">
        <v>70</v>
      </c>
      <c r="M16" s="119">
        <v>16</v>
      </c>
      <c r="N16" s="119">
        <v>14.93</v>
      </c>
    </row>
    <row r="17" spans="1:14" ht="18.75" customHeight="1">
      <c r="A17" s="7">
        <v>13</v>
      </c>
      <c r="B17" s="41">
        <v>562049</v>
      </c>
      <c r="C17" s="49" t="s">
        <v>156</v>
      </c>
      <c r="D17" s="48" t="s">
        <v>238</v>
      </c>
      <c r="E17" s="105" t="s">
        <v>239</v>
      </c>
      <c r="F17" s="216">
        <v>11.6</v>
      </c>
      <c r="G17" s="216"/>
      <c r="H17" s="114">
        <v>33</v>
      </c>
      <c r="I17" s="114">
        <v>142</v>
      </c>
      <c r="J17" s="118">
        <f t="shared" si="0"/>
        <v>16.365800436421345</v>
      </c>
      <c r="K17" s="117">
        <v>-4</v>
      </c>
      <c r="L17" s="119">
        <v>115</v>
      </c>
      <c r="M17" s="119">
        <v>8</v>
      </c>
      <c r="N17" s="119">
        <v>14.7</v>
      </c>
    </row>
    <row r="18" spans="1:14" ht="18.75" customHeight="1">
      <c r="A18" s="7">
        <v>14</v>
      </c>
      <c r="B18" s="41">
        <v>562060</v>
      </c>
      <c r="C18" s="49" t="s">
        <v>156</v>
      </c>
      <c r="D18" s="48" t="s">
        <v>240</v>
      </c>
      <c r="E18" s="105" t="s">
        <v>241</v>
      </c>
      <c r="F18" s="215">
        <v>8.9600000000000009</v>
      </c>
      <c r="G18" s="215"/>
      <c r="H18" s="114">
        <v>39</v>
      </c>
      <c r="I18" s="114">
        <v>150</v>
      </c>
      <c r="J18" s="118">
        <f t="shared" si="0"/>
        <v>17.333333333333332</v>
      </c>
      <c r="K18" s="117">
        <v>3</v>
      </c>
      <c r="L18" s="119">
        <v>150</v>
      </c>
      <c r="M18" s="119">
        <v>4</v>
      </c>
      <c r="N18" s="119">
        <v>12.19</v>
      </c>
    </row>
    <row r="19" spans="1:14" ht="18.75" customHeight="1">
      <c r="A19" s="7">
        <v>15</v>
      </c>
      <c r="B19" s="32">
        <v>562061</v>
      </c>
      <c r="C19" s="46" t="s">
        <v>156</v>
      </c>
      <c r="D19" s="48" t="s">
        <v>242</v>
      </c>
      <c r="E19" s="40" t="s">
        <v>212</v>
      </c>
      <c r="F19" s="216">
        <v>11.1</v>
      </c>
      <c r="G19" s="216"/>
      <c r="H19" s="114">
        <v>60</v>
      </c>
      <c r="I19" s="114">
        <v>150</v>
      </c>
      <c r="J19" s="118">
        <f t="shared" si="0"/>
        <v>26.666666666666668</v>
      </c>
      <c r="K19" s="117">
        <v>3</v>
      </c>
      <c r="L19" s="119">
        <v>100</v>
      </c>
      <c r="M19" s="119">
        <v>22</v>
      </c>
      <c r="N19" s="119">
        <v>14.16</v>
      </c>
    </row>
    <row r="20" spans="1:14" ht="18.75" customHeight="1">
      <c r="A20" s="7">
        <v>16</v>
      </c>
      <c r="B20" s="32">
        <v>562068</v>
      </c>
      <c r="C20" s="46" t="s">
        <v>156</v>
      </c>
      <c r="D20" s="48" t="s">
        <v>243</v>
      </c>
      <c r="E20" s="40" t="s">
        <v>244</v>
      </c>
      <c r="F20" s="216">
        <v>8.83</v>
      </c>
      <c r="G20" s="216"/>
      <c r="H20" s="114">
        <v>32</v>
      </c>
      <c r="I20" s="114">
        <v>147</v>
      </c>
      <c r="J20" s="118">
        <f t="shared" si="0"/>
        <v>14.808644546253877</v>
      </c>
      <c r="K20" s="117">
        <v>3</v>
      </c>
      <c r="L20" s="119">
        <v>150</v>
      </c>
      <c r="M20" s="119">
        <v>20</v>
      </c>
      <c r="N20" s="119">
        <v>11.12</v>
      </c>
    </row>
    <row r="21" spans="1:14" ht="18.75" customHeight="1">
      <c r="A21" s="7">
        <v>17</v>
      </c>
      <c r="B21" s="32">
        <v>562069</v>
      </c>
      <c r="C21" s="46" t="s">
        <v>156</v>
      </c>
      <c r="D21" s="48" t="s">
        <v>245</v>
      </c>
      <c r="E21" s="40" t="s">
        <v>246</v>
      </c>
      <c r="F21" s="215">
        <v>8.9700000000000006</v>
      </c>
      <c r="G21" s="215"/>
      <c r="H21" s="114">
        <v>23</v>
      </c>
      <c r="I21" s="114">
        <v>138</v>
      </c>
      <c r="J21" s="118">
        <f t="shared" si="0"/>
        <v>12.07729468599034</v>
      </c>
      <c r="K21" s="117">
        <v>0</v>
      </c>
      <c r="L21" s="119">
        <v>150</v>
      </c>
      <c r="M21" s="119">
        <v>30</v>
      </c>
      <c r="N21" s="119">
        <v>12.76</v>
      </c>
    </row>
    <row r="22" spans="1:14" ht="18.75" customHeight="1">
      <c r="A22" s="7">
        <v>18</v>
      </c>
      <c r="B22" s="32">
        <v>562070</v>
      </c>
      <c r="C22" s="46" t="s">
        <v>156</v>
      </c>
      <c r="D22" s="48" t="s">
        <v>247</v>
      </c>
      <c r="E22" s="40" t="s">
        <v>248</v>
      </c>
      <c r="F22" s="215">
        <v>10.81</v>
      </c>
      <c r="G22" s="215"/>
      <c r="H22" s="114">
        <v>54</v>
      </c>
      <c r="I22" s="114">
        <v>162</v>
      </c>
      <c r="J22" s="118">
        <f t="shared" si="0"/>
        <v>20.576131687242793</v>
      </c>
      <c r="K22" s="117">
        <v>-3</v>
      </c>
      <c r="L22" s="119">
        <v>160</v>
      </c>
      <c r="M22" s="119">
        <v>16</v>
      </c>
      <c r="N22" s="119">
        <v>13.44</v>
      </c>
    </row>
    <row r="23" spans="1:14" ht="18.75" customHeight="1">
      <c r="A23" s="7">
        <v>19</v>
      </c>
      <c r="B23" s="25">
        <v>562502</v>
      </c>
      <c r="C23" s="46" t="s">
        <v>156</v>
      </c>
      <c r="D23" s="50" t="s">
        <v>249</v>
      </c>
      <c r="E23" s="50" t="s">
        <v>250</v>
      </c>
      <c r="F23" s="215">
        <v>9.44</v>
      </c>
      <c r="G23" s="215"/>
      <c r="H23" s="114">
        <v>32</v>
      </c>
      <c r="I23" s="114">
        <v>145</v>
      </c>
      <c r="J23" s="118">
        <f t="shared" si="0"/>
        <v>15.219976218787158</v>
      </c>
      <c r="K23" s="117">
        <v>-3</v>
      </c>
      <c r="L23" s="119">
        <v>125</v>
      </c>
      <c r="M23" s="119">
        <v>18</v>
      </c>
      <c r="N23" s="119">
        <v>17.829999999999998</v>
      </c>
    </row>
    <row r="24" spans="1:14" ht="18.75" customHeight="1">
      <c r="A24" s="7">
        <v>20</v>
      </c>
      <c r="B24" s="25">
        <v>562504</v>
      </c>
      <c r="C24" s="46" t="s">
        <v>156</v>
      </c>
      <c r="D24" s="50" t="s">
        <v>251</v>
      </c>
      <c r="E24" s="50" t="s">
        <v>252</v>
      </c>
      <c r="F24" s="215">
        <v>9.5299999999999994</v>
      </c>
      <c r="G24" s="215"/>
      <c r="H24" s="114">
        <v>26</v>
      </c>
      <c r="I24" s="114">
        <v>142</v>
      </c>
      <c r="J24" s="118">
        <f t="shared" si="0"/>
        <v>12.894267010513786</v>
      </c>
      <c r="K24" s="117">
        <v>-3</v>
      </c>
      <c r="L24" s="119">
        <v>160</v>
      </c>
      <c r="M24" s="119">
        <v>20</v>
      </c>
      <c r="N24" s="119">
        <v>11024</v>
      </c>
    </row>
    <row r="25" spans="1:14" ht="18.75" customHeight="1">
      <c r="A25" s="7">
        <v>21</v>
      </c>
      <c r="B25" s="69">
        <v>562506</v>
      </c>
      <c r="C25" s="46" t="s">
        <v>156</v>
      </c>
      <c r="D25" s="50" t="s">
        <v>253</v>
      </c>
      <c r="E25" s="50" t="s">
        <v>254</v>
      </c>
      <c r="F25" s="215">
        <v>10.039999999999999</v>
      </c>
      <c r="G25" s="215"/>
      <c r="H25" s="114">
        <v>45</v>
      </c>
      <c r="I25" s="114">
        <v>147</v>
      </c>
      <c r="J25" s="118">
        <f t="shared" si="0"/>
        <v>20.824656393169516</v>
      </c>
      <c r="K25" s="117">
        <v>-16</v>
      </c>
      <c r="L25" s="119">
        <v>130</v>
      </c>
      <c r="M25" s="119">
        <v>4</v>
      </c>
      <c r="N25" s="119">
        <v>13.79</v>
      </c>
    </row>
    <row r="26" spans="1:14" ht="18.75" customHeight="1">
      <c r="A26" s="7">
        <v>22</v>
      </c>
      <c r="B26" s="51">
        <v>562073</v>
      </c>
      <c r="C26" s="49" t="s">
        <v>157</v>
      </c>
      <c r="D26" s="48" t="s">
        <v>255</v>
      </c>
      <c r="E26" s="40" t="s">
        <v>256</v>
      </c>
      <c r="F26" s="215">
        <v>10.09</v>
      </c>
      <c r="G26" s="215"/>
      <c r="H26" s="114">
        <v>48</v>
      </c>
      <c r="I26" s="114">
        <v>157</v>
      </c>
      <c r="J26" s="118">
        <f t="shared" si="0"/>
        <v>19.473406629072173</v>
      </c>
      <c r="K26" s="117">
        <v>1</v>
      </c>
      <c r="L26" s="119">
        <v>140</v>
      </c>
      <c r="M26" s="119">
        <v>18</v>
      </c>
      <c r="N26" s="119">
        <v>11.86</v>
      </c>
    </row>
    <row r="27" spans="1:14" ht="18.75" customHeight="1">
      <c r="A27" s="7">
        <v>23</v>
      </c>
      <c r="B27" s="32">
        <v>562074</v>
      </c>
      <c r="C27" s="49" t="s">
        <v>157</v>
      </c>
      <c r="D27" s="48" t="s">
        <v>257</v>
      </c>
      <c r="E27" s="40" t="s">
        <v>258</v>
      </c>
      <c r="F27" s="215">
        <v>13.31</v>
      </c>
      <c r="G27" s="215"/>
      <c r="H27" s="114">
        <v>49</v>
      </c>
      <c r="I27" s="114">
        <v>150</v>
      </c>
      <c r="J27" s="118">
        <f t="shared" si="0"/>
        <v>21.777777777777779</v>
      </c>
      <c r="K27" s="117">
        <v>-4</v>
      </c>
      <c r="L27" s="119">
        <v>105</v>
      </c>
      <c r="M27" s="119">
        <v>15</v>
      </c>
      <c r="N27" s="119">
        <v>13.79</v>
      </c>
    </row>
    <row r="28" spans="1:14" ht="18.75" customHeight="1">
      <c r="A28" s="7">
        <v>24</v>
      </c>
      <c r="B28" s="41">
        <v>562081</v>
      </c>
      <c r="C28" s="49" t="s">
        <v>157</v>
      </c>
      <c r="D28" s="48" t="s">
        <v>259</v>
      </c>
      <c r="E28" s="105" t="s">
        <v>260</v>
      </c>
      <c r="F28" s="216">
        <v>9</v>
      </c>
      <c r="G28" s="216"/>
      <c r="H28" s="114">
        <v>44</v>
      </c>
      <c r="I28" s="114">
        <v>157</v>
      </c>
      <c r="J28" s="118">
        <f t="shared" si="0"/>
        <v>17.850622743316158</v>
      </c>
      <c r="K28" s="117">
        <v>4</v>
      </c>
      <c r="L28" s="119">
        <v>160</v>
      </c>
      <c r="M28" s="119">
        <v>7</v>
      </c>
      <c r="N28" s="119">
        <v>13.81</v>
      </c>
    </row>
    <row r="29" spans="1:14" ht="18.75" customHeight="1">
      <c r="A29" s="7">
        <v>25</v>
      </c>
      <c r="B29" s="32">
        <v>562087</v>
      </c>
      <c r="C29" s="49" t="s">
        <v>157</v>
      </c>
      <c r="D29" s="48" t="s">
        <v>261</v>
      </c>
      <c r="E29" s="40" t="s">
        <v>262</v>
      </c>
      <c r="F29" s="215">
        <v>9.9700000000000006</v>
      </c>
      <c r="G29" s="215"/>
      <c r="H29" s="114">
        <v>28</v>
      </c>
      <c r="I29" s="114">
        <v>140</v>
      </c>
      <c r="J29" s="118">
        <f t="shared" si="0"/>
        <v>14.285714285714288</v>
      </c>
      <c r="K29" s="117">
        <v>10</v>
      </c>
      <c r="L29" s="119">
        <v>129</v>
      </c>
      <c r="M29" s="119">
        <v>11</v>
      </c>
      <c r="N29" s="119">
        <v>13.81</v>
      </c>
    </row>
    <row r="30" spans="1:14" ht="18.75" customHeight="1">
      <c r="A30" s="7">
        <v>26</v>
      </c>
      <c r="B30" s="32">
        <v>562091</v>
      </c>
      <c r="C30" s="49" t="s">
        <v>157</v>
      </c>
      <c r="D30" s="48" t="s">
        <v>263</v>
      </c>
      <c r="E30" s="40" t="s">
        <v>264</v>
      </c>
      <c r="F30" s="215">
        <v>9.83</v>
      </c>
      <c r="G30" s="215"/>
      <c r="H30" s="114">
        <v>53</v>
      </c>
      <c r="I30" s="114">
        <v>149</v>
      </c>
      <c r="J30" s="118">
        <f t="shared" si="0"/>
        <v>23.872798522589072</v>
      </c>
      <c r="K30" s="117">
        <v>0</v>
      </c>
      <c r="L30" s="119">
        <v>135</v>
      </c>
      <c r="M30" s="119">
        <v>20</v>
      </c>
      <c r="N30" s="119">
        <v>15.62</v>
      </c>
    </row>
    <row r="31" spans="1:14" ht="18.75" customHeight="1">
      <c r="A31" s="7">
        <v>27</v>
      </c>
      <c r="B31" s="32">
        <v>562093</v>
      </c>
      <c r="C31" s="49" t="s">
        <v>157</v>
      </c>
      <c r="D31" s="48" t="s">
        <v>265</v>
      </c>
      <c r="E31" s="40" t="s">
        <v>266</v>
      </c>
      <c r="F31" s="215">
        <v>10.01</v>
      </c>
      <c r="G31" s="215"/>
      <c r="H31" s="114">
        <v>35</v>
      </c>
      <c r="I31" s="114">
        <v>145</v>
      </c>
      <c r="J31" s="118">
        <f t="shared" si="0"/>
        <v>16.646848989298455</v>
      </c>
      <c r="K31" s="117">
        <v>9</v>
      </c>
      <c r="L31" s="119">
        <v>120</v>
      </c>
      <c r="M31" s="119">
        <v>18</v>
      </c>
      <c r="N31" s="119">
        <v>14.09</v>
      </c>
    </row>
    <row r="32" spans="1:14" ht="18.75" customHeight="1">
      <c r="A32" s="7">
        <v>28</v>
      </c>
      <c r="B32" s="41">
        <v>562097</v>
      </c>
      <c r="C32" s="49" t="s">
        <v>157</v>
      </c>
      <c r="D32" s="48" t="s">
        <v>208</v>
      </c>
      <c r="E32" s="105" t="s">
        <v>267</v>
      </c>
      <c r="F32" s="215">
        <v>10.39</v>
      </c>
      <c r="G32" s="215"/>
      <c r="H32" s="114">
        <v>35</v>
      </c>
      <c r="I32" s="114">
        <v>145</v>
      </c>
      <c r="J32" s="118">
        <f t="shared" si="0"/>
        <v>16.646848989298455</v>
      </c>
      <c r="K32" s="117">
        <v>-1</v>
      </c>
      <c r="L32" s="119">
        <v>110</v>
      </c>
      <c r="M32" s="119">
        <v>24</v>
      </c>
      <c r="N32" s="119">
        <v>12.54</v>
      </c>
    </row>
    <row r="33" spans="1:14" ht="18.75" customHeight="1">
      <c r="A33" s="7">
        <v>29</v>
      </c>
      <c r="B33" s="32">
        <v>562098</v>
      </c>
      <c r="C33" s="49" t="s">
        <v>157</v>
      </c>
      <c r="D33" s="48" t="s">
        <v>268</v>
      </c>
      <c r="E33" s="40" t="s">
        <v>269</v>
      </c>
      <c r="F33" s="215">
        <v>10.78</v>
      </c>
      <c r="G33" s="215"/>
      <c r="H33" s="114">
        <v>46</v>
      </c>
      <c r="I33" s="114">
        <v>155</v>
      </c>
      <c r="J33" s="118">
        <f t="shared" si="0"/>
        <v>19.146722164412068</v>
      </c>
      <c r="K33" s="117">
        <v>2</v>
      </c>
      <c r="L33" s="119">
        <v>140</v>
      </c>
      <c r="M33" s="119">
        <v>19</v>
      </c>
      <c r="N33" s="119">
        <v>12.14</v>
      </c>
    </row>
    <row r="34" spans="1:14" ht="18.75" customHeight="1">
      <c r="A34" s="7">
        <v>30</v>
      </c>
      <c r="B34" s="32">
        <v>562100</v>
      </c>
      <c r="C34" s="49" t="s">
        <v>157</v>
      </c>
      <c r="D34" s="48" t="s">
        <v>270</v>
      </c>
      <c r="E34" s="29" t="s">
        <v>271</v>
      </c>
      <c r="F34" s="216">
        <v>9.9</v>
      </c>
      <c r="G34" s="216"/>
      <c r="H34" s="114">
        <v>51</v>
      </c>
      <c r="I34" s="114">
        <v>154</v>
      </c>
      <c r="J34" s="118">
        <f t="shared" si="0"/>
        <v>21.504469556417607</v>
      </c>
      <c r="K34" s="117">
        <v>-2</v>
      </c>
      <c r="L34" s="119">
        <v>150</v>
      </c>
      <c r="M34" s="119">
        <v>22</v>
      </c>
      <c r="N34" s="119">
        <v>12.54</v>
      </c>
    </row>
    <row r="35" spans="1:14" ht="18.75" customHeight="1">
      <c r="A35" s="7">
        <v>31</v>
      </c>
      <c r="B35" s="32">
        <v>562101</v>
      </c>
      <c r="C35" s="49" t="s">
        <v>157</v>
      </c>
      <c r="D35" s="48" t="s">
        <v>272</v>
      </c>
      <c r="E35" s="40" t="s">
        <v>273</v>
      </c>
      <c r="F35" s="215">
        <v>9.07</v>
      </c>
      <c r="G35" s="215"/>
      <c r="H35" s="114">
        <v>33</v>
      </c>
      <c r="I35" s="114">
        <v>154</v>
      </c>
      <c r="J35" s="118">
        <f t="shared" si="0"/>
        <v>13.914656771799629</v>
      </c>
      <c r="K35" s="117">
        <v>5</v>
      </c>
      <c r="L35" s="119">
        <v>179</v>
      </c>
      <c r="M35" s="119">
        <v>17</v>
      </c>
      <c r="N35" s="119">
        <v>12.19</v>
      </c>
    </row>
    <row r="36" spans="1:14" ht="18.75" customHeight="1">
      <c r="A36" s="7">
        <v>32</v>
      </c>
      <c r="B36" s="32">
        <v>562106</v>
      </c>
      <c r="C36" s="49" t="s">
        <v>157</v>
      </c>
      <c r="D36" s="48" t="s">
        <v>274</v>
      </c>
      <c r="E36" s="40" t="s">
        <v>218</v>
      </c>
      <c r="F36" s="216">
        <v>10.6</v>
      </c>
      <c r="G36" s="216"/>
      <c r="H36" s="114">
        <v>31</v>
      </c>
      <c r="I36" s="114">
        <v>137</v>
      </c>
      <c r="J36" s="118">
        <f t="shared" si="0"/>
        <v>16.516596515530928</v>
      </c>
      <c r="K36" s="117">
        <v>6</v>
      </c>
      <c r="L36" s="119">
        <v>95</v>
      </c>
      <c r="M36" s="119">
        <v>8</v>
      </c>
      <c r="N36" s="119">
        <v>15.43</v>
      </c>
    </row>
    <row r="37" spans="1:14" ht="18.75" customHeight="1">
      <c r="A37" s="7">
        <v>33</v>
      </c>
      <c r="B37" s="32">
        <v>562107</v>
      </c>
      <c r="C37" s="49" t="s">
        <v>157</v>
      </c>
      <c r="D37" s="48" t="s">
        <v>275</v>
      </c>
      <c r="E37" s="40" t="s">
        <v>276</v>
      </c>
      <c r="F37" s="216">
        <v>10.6</v>
      </c>
      <c r="G37" s="216"/>
      <c r="H37" s="114">
        <v>58</v>
      </c>
      <c r="I37" s="114">
        <v>147</v>
      </c>
      <c r="J37" s="118">
        <f t="shared" si="0"/>
        <v>26.840668240085151</v>
      </c>
      <c r="K37" s="117">
        <v>5</v>
      </c>
      <c r="L37" s="119">
        <v>115</v>
      </c>
      <c r="M37" s="119">
        <v>10</v>
      </c>
      <c r="N37" s="119">
        <v>14.51</v>
      </c>
    </row>
    <row r="38" spans="1:14" ht="18.75" customHeight="1">
      <c r="A38" s="7">
        <v>34</v>
      </c>
      <c r="B38" s="32">
        <v>562112</v>
      </c>
      <c r="C38" s="49" t="s">
        <v>157</v>
      </c>
      <c r="D38" s="48" t="s">
        <v>277</v>
      </c>
      <c r="E38" s="40" t="s">
        <v>278</v>
      </c>
      <c r="F38" s="215">
        <v>12.94</v>
      </c>
      <c r="G38" s="215"/>
      <c r="H38" s="114">
        <v>50</v>
      </c>
      <c r="I38" s="114">
        <v>153</v>
      </c>
      <c r="J38" s="118">
        <f t="shared" si="0"/>
        <v>21.35930624973301</v>
      </c>
      <c r="K38" s="117">
        <v>0</v>
      </c>
      <c r="L38" s="119">
        <v>118</v>
      </c>
      <c r="M38" s="119">
        <v>11</v>
      </c>
      <c r="N38" s="119">
        <v>14.8</v>
      </c>
    </row>
    <row r="39" spans="1:14" ht="18.75" customHeight="1">
      <c r="A39" s="7">
        <v>35</v>
      </c>
      <c r="B39" s="32">
        <v>562115</v>
      </c>
      <c r="C39" s="49" t="s">
        <v>157</v>
      </c>
      <c r="D39" s="48" t="s">
        <v>279</v>
      </c>
      <c r="E39" s="40" t="s">
        <v>280</v>
      </c>
      <c r="F39" s="215">
        <v>9.35</v>
      </c>
      <c r="G39" s="215"/>
      <c r="H39" s="114">
        <v>35</v>
      </c>
      <c r="I39" s="114">
        <v>147</v>
      </c>
      <c r="J39" s="118">
        <f t="shared" si="0"/>
        <v>16.196954972465178</v>
      </c>
      <c r="K39" s="117">
        <v>-4</v>
      </c>
      <c r="L39" s="119">
        <v>142</v>
      </c>
      <c r="M39" s="119">
        <v>26</v>
      </c>
      <c r="N39" s="119">
        <v>13.63</v>
      </c>
    </row>
    <row r="40" spans="1:14" ht="18.75" customHeight="1">
      <c r="A40" s="7">
        <v>36</v>
      </c>
      <c r="B40" s="15">
        <v>562140</v>
      </c>
      <c r="C40" s="9" t="s">
        <v>157</v>
      </c>
      <c r="D40" s="29" t="s">
        <v>281</v>
      </c>
      <c r="E40" s="29" t="s">
        <v>282</v>
      </c>
      <c r="F40" s="216">
        <v>15</v>
      </c>
      <c r="G40" s="216"/>
      <c r="H40" s="114">
        <v>32</v>
      </c>
      <c r="I40" s="114">
        <v>148</v>
      </c>
      <c r="J40" s="118">
        <f t="shared" si="0"/>
        <v>14.609203798392988</v>
      </c>
      <c r="K40" s="117">
        <v>-3</v>
      </c>
      <c r="L40" s="119">
        <v>90</v>
      </c>
      <c r="M40" s="119">
        <v>1</v>
      </c>
      <c r="N40" s="119">
        <v>13.63</v>
      </c>
    </row>
    <row r="41" spans="1:14" ht="18.75" customHeight="1">
      <c r="A41" s="7">
        <v>37</v>
      </c>
      <c r="B41" s="32">
        <v>562142</v>
      </c>
      <c r="C41" s="49" t="s">
        <v>157</v>
      </c>
      <c r="D41" s="48" t="s">
        <v>283</v>
      </c>
      <c r="E41" s="40" t="s">
        <v>284</v>
      </c>
      <c r="F41" s="215">
        <v>9.3800000000000008</v>
      </c>
      <c r="G41" s="215"/>
      <c r="H41" s="114">
        <v>26</v>
      </c>
      <c r="I41" s="114">
        <v>138</v>
      </c>
      <c r="J41" s="118">
        <f t="shared" si="0"/>
        <v>13.652593992858646</v>
      </c>
      <c r="K41" s="117">
        <v>-2</v>
      </c>
      <c r="L41" s="119">
        <v>145</v>
      </c>
      <c r="M41" s="119">
        <v>1</v>
      </c>
      <c r="N41" s="119">
        <v>13.73</v>
      </c>
    </row>
    <row r="42" spans="1:14" ht="18.75" customHeight="1">
      <c r="A42" s="7">
        <v>38</v>
      </c>
      <c r="B42" s="32">
        <v>562144</v>
      </c>
      <c r="C42" s="49" t="s">
        <v>157</v>
      </c>
      <c r="D42" s="48" t="s">
        <v>285</v>
      </c>
      <c r="E42" s="40" t="s">
        <v>286</v>
      </c>
      <c r="F42" s="215">
        <v>14.72</v>
      </c>
      <c r="G42" s="215"/>
      <c r="H42" s="114">
        <v>34</v>
      </c>
      <c r="I42" s="114">
        <v>144</v>
      </c>
      <c r="J42" s="118">
        <f t="shared" si="0"/>
        <v>16.396604938271604</v>
      </c>
      <c r="K42" s="117">
        <v>3</v>
      </c>
      <c r="L42" s="119">
        <v>119</v>
      </c>
      <c r="M42" s="119">
        <v>4</v>
      </c>
      <c r="N42" s="119">
        <v>16.690000000000001</v>
      </c>
    </row>
    <row r="43" spans="1:14" ht="18.75" customHeight="1">
      <c r="A43" s="7">
        <v>39</v>
      </c>
      <c r="B43" s="25">
        <v>562518</v>
      </c>
      <c r="C43" s="49" t="s">
        <v>157</v>
      </c>
      <c r="D43" s="50" t="s">
        <v>287</v>
      </c>
      <c r="E43" s="50" t="s">
        <v>217</v>
      </c>
      <c r="F43" s="215">
        <v>9.39</v>
      </c>
      <c r="G43" s="215"/>
      <c r="H43" s="114">
        <v>34</v>
      </c>
      <c r="I43" s="114">
        <v>146</v>
      </c>
      <c r="J43" s="118">
        <f t="shared" si="0"/>
        <v>15.950459748545695</v>
      </c>
      <c r="K43" s="117">
        <v>7</v>
      </c>
      <c r="L43" s="119">
        <v>160</v>
      </c>
      <c r="M43" s="119">
        <v>13</v>
      </c>
      <c r="N43" s="119">
        <v>12.7</v>
      </c>
    </row>
    <row r="44" spans="1:14" ht="21">
      <c r="A44" s="7">
        <v>40</v>
      </c>
      <c r="B44" s="25">
        <v>562526</v>
      </c>
      <c r="C44" s="49" t="s">
        <v>157</v>
      </c>
      <c r="D44" s="40" t="s">
        <v>288</v>
      </c>
      <c r="E44" s="40" t="s">
        <v>289</v>
      </c>
      <c r="F44" s="215">
        <v>11.41</v>
      </c>
      <c r="G44" s="215"/>
      <c r="H44" s="114">
        <v>46</v>
      </c>
      <c r="I44" s="114">
        <v>144</v>
      </c>
      <c r="J44" s="118">
        <f t="shared" si="0"/>
        <v>22.183641975308642</v>
      </c>
      <c r="K44" s="117">
        <v>-7</v>
      </c>
      <c r="L44" s="119">
        <v>100</v>
      </c>
      <c r="M44" s="119">
        <v>11</v>
      </c>
      <c r="N44" s="119">
        <v>15.19</v>
      </c>
    </row>
  </sheetData>
  <mergeCells count="45">
    <mergeCell ref="F40:G40"/>
    <mergeCell ref="F41:G41"/>
    <mergeCell ref="F42:G42"/>
    <mergeCell ref="F43:G43"/>
    <mergeCell ref="F44:G44"/>
    <mergeCell ref="F39:G39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23:G23"/>
    <mergeCell ref="F24:G24"/>
    <mergeCell ref="F20:G20"/>
    <mergeCell ref="F10:G10"/>
    <mergeCell ref="F11:G11"/>
    <mergeCell ref="F12:G12"/>
    <mergeCell ref="F13:G13"/>
    <mergeCell ref="F18:G18"/>
    <mergeCell ref="F19:G19"/>
    <mergeCell ref="F22:G22"/>
    <mergeCell ref="F14:G14"/>
    <mergeCell ref="F15:G15"/>
    <mergeCell ref="F16:G16"/>
    <mergeCell ref="A1:K1"/>
    <mergeCell ref="A2:K2"/>
    <mergeCell ref="A3:K3"/>
    <mergeCell ref="C4:E4"/>
    <mergeCell ref="F21:G21"/>
    <mergeCell ref="F4:G4"/>
    <mergeCell ref="F5:G5"/>
    <mergeCell ref="F6:G6"/>
    <mergeCell ref="F7:G7"/>
    <mergeCell ref="F17:G17"/>
    <mergeCell ref="F8:G8"/>
    <mergeCell ref="F9:G9"/>
  </mergeCells>
  <pageMargins left="0.7" right="0.7" top="0.75" bottom="0.75" header="0.3" footer="0.3"/>
  <pageSetup paperSize="5" orientation="portrait" horizontalDpi="0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43"/>
  <sheetViews>
    <sheetView topLeftCell="A37" workbookViewId="0">
      <selection activeCell="A5" sqref="A5:IV43"/>
    </sheetView>
  </sheetViews>
  <sheetFormatPr defaultRowHeight="15"/>
  <cols>
    <col min="1" max="1" width="5" customWidth="1"/>
    <col min="2" max="2" width="10" customWidth="1"/>
    <col min="3" max="3" width="6.85546875" customWidth="1"/>
    <col min="4" max="4" width="11.5703125" customWidth="1"/>
    <col min="5" max="8" width="10.28515625" customWidth="1"/>
    <col min="9" max="9" width="10.85546875" customWidth="1"/>
    <col min="10" max="10" width="8" customWidth="1"/>
    <col min="11" max="11" width="12.85546875" customWidth="1"/>
    <col min="12" max="12" width="15.42578125" hidden="1" customWidth="1"/>
    <col min="13" max="13" width="12.42578125" customWidth="1"/>
    <col min="14" max="14" width="13.7109375" customWidth="1"/>
  </cols>
  <sheetData>
    <row r="1" spans="1:14" ht="21">
      <c r="A1" s="211" t="s">
        <v>146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4" ht="21">
      <c r="A2" s="212" t="s">
        <v>191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4" ht="21">
      <c r="A3" s="210" t="s">
        <v>780</v>
      </c>
      <c r="B3" s="210"/>
      <c r="C3" s="210"/>
      <c r="D3" s="210"/>
      <c r="E3" s="210"/>
      <c r="F3" s="212"/>
      <c r="G3" s="212"/>
      <c r="H3" s="212"/>
      <c r="I3" s="212"/>
      <c r="J3" s="212"/>
      <c r="K3" s="212"/>
    </row>
    <row r="4" spans="1:14" ht="21">
      <c r="A4" s="4" t="s">
        <v>147</v>
      </c>
      <c r="B4" s="4" t="s">
        <v>1</v>
      </c>
      <c r="C4" s="218" t="s">
        <v>150</v>
      </c>
      <c r="D4" s="214"/>
      <c r="E4" s="214"/>
      <c r="F4" s="215" t="s">
        <v>783</v>
      </c>
      <c r="G4" s="215"/>
      <c r="H4" s="113" t="s">
        <v>785</v>
      </c>
      <c r="I4" s="113" t="s">
        <v>786</v>
      </c>
      <c r="J4" s="113" t="s">
        <v>784</v>
      </c>
      <c r="K4" s="116" t="s">
        <v>787</v>
      </c>
      <c r="L4" s="116" t="s">
        <v>788</v>
      </c>
      <c r="M4" s="116" t="s">
        <v>789</v>
      </c>
      <c r="N4" s="116" t="s">
        <v>790</v>
      </c>
    </row>
    <row r="5" spans="1:14" ht="18.75" customHeight="1">
      <c r="A5" s="7">
        <v>1</v>
      </c>
      <c r="B5" s="52">
        <v>562004</v>
      </c>
      <c r="C5" s="53" t="s">
        <v>156</v>
      </c>
      <c r="D5" s="31" t="s">
        <v>290</v>
      </c>
      <c r="E5" s="106" t="s">
        <v>291</v>
      </c>
      <c r="F5" s="224"/>
      <c r="G5" s="224"/>
      <c r="H5" s="114">
        <v>27</v>
      </c>
      <c r="I5" s="114">
        <v>139</v>
      </c>
      <c r="J5" s="114">
        <f>H5/(I5/100)^2</f>
        <v>13.974431965219194</v>
      </c>
      <c r="K5" s="117">
        <v>5</v>
      </c>
      <c r="L5" s="119"/>
      <c r="M5" s="119">
        <v>21</v>
      </c>
      <c r="N5" s="119">
        <v>12.5</v>
      </c>
    </row>
    <row r="6" spans="1:14" ht="18.75" customHeight="1">
      <c r="A6" s="7">
        <v>2</v>
      </c>
      <c r="B6" s="52">
        <v>562005</v>
      </c>
      <c r="C6" s="53" t="s">
        <v>156</v>
      </c>
      <c r="D6" s="31" t="s">
        <v>292</v>
      </c>
      <c r="E6" s="106" t="s">
        <v>293</v>
      </c>
      <c r="F6" s="224"/>
      <c r="G6" s="224"/>
      <c r="H6" s="114">
        <v>31</v>
      </c>
      <c r="I6" s="114">
        <v>136</v>
      </c>
      <c r="J6" s="114">
        <f t="shared" ref="J6:J43" si="0">H6/(I6/100)^2</f>
        <v>16.760380622837367</v>
      </c>
      <c r="K6" s="117">
        <v>-12</v>
      </c>
      <c r="L6" s="119"/>
      <c r="M6" s="119">
        <v>18</v>
      </c>
      <c r="N6" s="119">
        <v>14.5</v>
      </c>
    </row>
    <row r="7" spans="1:14" ht="18.75" customHeight="1">
      <c r="A7" s="7">
        <v>3</v>
      </c>
      <c r="B7" s="54">
        <v>562006</v>
      </c>
      <c r="C7" s="55" t="s">
        <v>156</v>
      </c>
      <c r="D7" s="56" t="s">
        <v>294</v>
      </c>
      <c r="E7" s="40" t="s">
        <v>295</v>
      </c>
      <c r="F7" s="224"/>
      <c r="G7" s="224"/>
      <c r="H7" s="114">
        <v>54</v>
      </c>
      <c r="I7" s="114">
        <v>144</v>
      </c>
      <c r="J7" s="114">
        <f t="shared" si="0"/>
        <v>26.041666666666668</v>
      </c>
      <c r="K7" s="117">
        <v>-9</v>
      </c>
      <c r="L7" s="119"/>
      <c r="M7" s="119">
        <v>3</v>
      </c>
      <c r="N7" s="119">
        <v>13.59</v>
      </c>
    </row>
    <row r="8" spans="1:14" ht="18.75" customHeight="1">
      <c r="A8" s="7">
        <v>4</v>
      </c>
      <c r="B8" s="54">
        <v>562009</v>
      </c>
      <c r="C8" s="55" t="s">
        <v>156</v>
      </c>
      <c r="D8" s="56" t="s">
        <v>296</v>
      </c>
      <c r="E8" s="40" t="s">
        <v>297</v>
      </c>
      <c r="F8" s="224"/>
      <c r="G8" s="224"/>
      <c r="H8" s="114">
        <v>53</v>
      </c>
      <c r="I8" s="114">
        <v>148</v>
      </c>
      <c r="J8" s="114">
        <f t="shared" si="0"/>
        <v>24.196493791088386</v>
      </c>
      <c r="K8" s="117">
        <v>-13</v>
      </c>
      <c r="L8" s="119"/>
      <c r="M8" s="119">
        <v>11</v>
      </c>
      <c r="N8" s="119">
        <v>15.76</v>
      </c>
    </row>
    <row r="9" spans="1:14" ht="18.75" customHeight="1">
      <c r="A9" s="7">
        <v>5</v>
      </c>
      <c r="B9" s="52">
        <v>562015</v>
      </c>
      <c r="C9" s="53" t="s">
        <v>156</v>
      </c>
      <c r="D9" s="31" t="s">
        <v>298</v>
      </c>
      <c r="E9" s="106" t="s">
        <v>299</v>
      </c>
      <c r="F9" s="224"/>
      <c r="G9" s="224"/>
      <c r="H9" s="114">
        <v>33</v>
      </c>
      <c r="I9" s="114">
        <v>151</v>
      </c>
      <c r="J9" s="114">
        <f t="shared" si="0"/>
        <v>14.473049427656681</v>
      </c>
      <c r="K9" s="117">
        <v>-8</v>
      </c>
      <c r="L9" s="119"/>
      <c r="M9" s="119">
        <v>14</v>
      </c>
      <c r="N9" s="119">
        <v>15.76</v>
      </c>
    </row>
    <row r="10" spans="1:14" ht="18.75" customHeight="1">
      <c r="A10" s="7">
        <v>6</v>
      </c>
      <c r="B10" s="52">
        <v>562019</v>
      </c>
      <c r="C10" s="57" t="s">
        <v>156</v>
      </c>
      <c r="D10" s="31" t="s">
        <v>300</v>
      </c>
      <c r="E10" s="106" t="s">
        <v>301</v>
      </c>
      <c r="F10" s="224"/>
      <c r="G10" s="224"/>
      <c r="H10" s="114">
        <v>54</v>
      </c>
      <c r="I10" s="114">
        <v>153</v>
      </c>
      <c r="J10" s="114">
        <f t="shared" si="0"/>
        <v>23.068050749711649</v>
      </c>
      <c r="K10" s="117">
        <v>-1</v>
      </c>
      <c r="L10" s="119"/>
      <c r="M10" s="119">
        <v>15</v>
      </c>
      <c r="N10" s="119">
        <v>12.26</v>
      </c>
    </row>
    <row r="11" spans="1:14" ht="18.75" customHeight="1">
      <c r="A11" s="7">
        <v>7</v>
      </c>
      <c r="B11" s="52">
        <v>562035</v>
      </c>
      <c r="C11" s="53" t="s">
        <v>156</v>
      </c>
      <c r="D11" s="31" t="s">
        <v>302</v>
      </c>
      <c r="E11" s="106" t="s">
        <v>303</v>
      </c>
      <c r="F11" s="224"/>
      <c r="G11" s="224"/>
      <c r="H11" s="114">
        <v>78</v>
      </c>
      <c r="I11" s="114">
        <v>148</v>
      </c>
      <c r="J11" s="114">
        <f t="shared" si="0"/>
        <v>35.609934258582911</v>
      </c>
      <c r="K11" s="117">
        <v>-13</v>
      </c>
      <c r="L11" s="119"/>
      <c r="M11" s="119">
        <v>5</v>
      </c>
      <c r="N11" s="119">
        <v>14.2</v>
      </c>
    </row>
    <row r="12" spans="1:14" ht="18.75" customHeight="1">
      <c r="A12" s="7">
        <v>8</v>
      </c>
      <c r="B12" s="58">
        <v>562037</v>
      </c>
      <c r="C12" s="53" t="s">
        <v>156</v>
      </c>
      <c r="D12" s="59" t="s">
        <v>304</v>
      </c>
      <c r="E12" s="112" t="s">
        <v>305</v>
      </c>
      <c r="F12" s="224"/>
      <c r="G12" s="224"/>
      <c r="H12" s="114">
        <v>29</v>
      </c>
      <c r="I12" s="114">
        <v>139</v>
      </c>
      <c r="J12" s="114">
        <f t="shared" si="0"/>
        <v>15.009575073753949</v>
      </c>
      <c r="K12" s="117">
        <v>-1</v>
      </c>
      <c r="L12" s="119"/>
      <c r="M12" s="119">
        <v>7</v>
      </c>
      <c r="N12" s="119">
        <v>13.9</v>
      </c>
    </row>
    <row r="13" spans="1:14" ht="18.75" customHeight="1">
      <c r="A13" s="7">
        <v>9</v>
      </c>
      <c r="B13" s="52">
        <v>562045</v>
      </c>
      <c r="C13" s="53" t="s">
        <v>156</v>
      </c>
      <c r="D13" s="31" t="s">
        <v>306</v>
      </c>
      <c r="E13" s="106" t="s">
        <v>307</v>
      </c>
      <c r="F13" s="224"/>
      <c r="G13" s="224"/>
      <c r="H13" s="114">
        <v>34</v>
      </c>
      <c r="I13" s="114">
        <v>149</v>
      </c>
      <c r="J13" s="114">
        <f t="shared" si="0"/>
        <v>15.314625467321292</v>
      </c>
      <c r="K13" s="117">
        <v>-3</v>
      </c>
      <c r="L13" s="119"/>
      <c r="M13" s="119">
        <v>18</v>
      </c>
      <c r="N13" s="119"/>
    </row>
    <row r="14" spans="1:14" ht="18.75" customHeight="1">
      <c r="A14" s="7">
        <v>10</v>
      </c>
      <c r="B14" s="52">
        <v>562052</v>
      </c>
      <c r="C14" s="53" t="s">
        <v>156</v>
      </c>
      <c r="D14" s="31" t="s">
        <v>310</v>
      </c>
      <c r="E14" s="106" t="s">
        <v>311</v>
      </c>
      <c r="F14" s="224"/>
      <c r="G14" s="224"/>
      <c r="H14" s="114">
        <v>39</v>
      </c>
      <c r="I14" s="114">
        <v>140</v>
      </c>
      <c r="J14" s="114">
        <f t="shared" si="0"/>
        <v>19.897959183673471</v>
      </c>
      <c r="K14" s="117">
        <v>-6</v>
      </c>
      <c r="L14" s="119"/>
      <c r="M14" s="119">
        <v>13</v>
      </c>
      <c r="N14" s="119">
        <v>15.56</v>
      </c>
    </row>
    <row r="15" spans="1:14" ht="18.75" customHeight="1">
      <c r="A15" s="7">
        <v>11</v>
      </c>
      <c r="B15" s="54">
        <v>562055</v>
      </c>
      <c r="C15" s="55" t="s">
        <v>156</v>
      </c>
      <c r="D15" s="56" t="s">
        <v>312</v>
      </c>
      <c r="E15" s="40" t="s">
        <v>313</v>
      </c>
      <c r="F15" s="224"/>
      <c r="G15" s="224"/>
      <c r="H15" s="114">
        <v>49</v>
      </c>
      <c r="I15" s="114">
        <v>159</v>
      </c>
      <c r="J15" s="114">
        <f t="shared" si="0"/>
        <v>19.382144693643447</v>
      </c>
      <c r="K15" s="117">
        <v>-1</v>
      </c>
      <c r="L15" s="119"/>
      <c r="M15" s="119">
        <v>17</v>
      </c>
      <c r="N15" s="119">
        <v>13.14</v>
      </c>
    </row>
    <row r="16" spans="1:14" ht="18.75" customHeight="1">
      <c r="A16" s="7">
        <v>12</v>
      </c>
      <c r="B16" s="52">
        <v>562064</v>
      </c>
      <c r="C16" s="53" t="s">
        <v>156</v>
      </c>
      <c r="D16" s="31" t="s">
        <v>314</v>
      </c>
      <c r="E16" s="106" t="s">
        <v>195</v>
      </c>
      <c r="F16" s="224"/>
      <c r="G16" s="224"/>
      <c r="H16" s="114">
        <v>67</v>
      </c>
      <c r="I16" s="114">
        <v>159</v>
      </c>
      <c r="J16" s="114">
        <f t="shared" si="0"/>
        <v>26.502116213757365</v>
      </c>
      <c r="K16" s="117">
        <v>-4</v>
      </c>
      <c r="L16" s="119"/>
      <c r="M16" s="119">
        <v>5</v>
      </c>
      <c r="N16" s="119">
        <v>15</v>
      </c>
    </row>
    <row r="17" spans="1:14" ht="18.75" customHeight="1">
      <c r="A17" s="7">
        <v>13</v>
      </c>
      <c r="B17" s="52">
        <v>562066</v>
      </c>
      <c r="C17" s="53" t="s">
        <v>156</v>
      </c>
      <c r="D17" s="31" t="s">
        <v>315</v>
      </c>
      <c r="E17" s="106" t="s">
        <v>316</v>
      </c>
      <c r="F17" s="224"/>
      <c r="G17" s="224"/>
      <c r="H17" s="114">
        <v>51</v>
      </c>
      <c r="I17" s="114">
        <v>161</v>
      </c>
      <c r="J17" s="114">
        <f t="shared" si="0"/>
        <v>19.675166853130666</v>
      </c>
      <c r="K17" s="117">
        <v>-8</v>
      </c>
      <c r="L17" s="119"/>
      <c r="M17" s="119">
        <v>23</v>
      </c>
      <c r="N17" s="119">
        <v>11.2</v>
      </c>
    </row>
    <row r="18" spans="1:14" ht="18.75" customHeight="1">
      <c r="A18" s="7">
        <v>14</v>
      </c>
      <c r="B18" s="52">
        <v>562071</v>
      </c>
      <c r="C18" s="53" t="s">
        <v>156</v>
      </c>
      <c r="D18" s="31" t="s">
        <v>317</v>
      </c>
      <c r="E18" s="106" t="s">
        <v>318</v>
      </c>
      <c r="F18" s="224"/>
      <c r="G18" s="224"/>
      <c r="H18" s="114">
        <v>39</v>
      </c>
      <c r="I18" s="114">
        <v>148</v>
      </c>
      <c r="J18" s="114">
        <f t="shared" si="0"/>
        <v>17.804967129291455</v>
      </c>
      <c r="K18" s="117">
        <v>7</v>
      </c>
      <c r="L18" s="119"/>
      <c r="M18" s="119">
        <v>20</v>
      </c>
      <c r="N18" s="119">
        <v>12.08</v>
      </c>
    </row>
    <row r="19" spans="1:14" ht="18.75" customHeight="1">
      <c r="A19" s="7">
        <v>15</v>
      </c>
      <c r="B19" s="52">
        <v>562503</v>
      </c>
      <c r="C19" s="53" t="s">
        <v>156</v>
      </c>
      <c r="D19" s="31" t="s">
        <v>319</v>
      </c>
      <c r="E19" s="106" t="s">
        <v>320</v>
      </c>
      <c r="F19" s="224"/>
      <c r="G19" s="224"/>
      <c r="H19" s="114">
        <v>56</v>
      </c>
      <c r="I19" s="114">
        <v>142</v>
      </c>
      <c r="J19" s="114">
        <f t="shared" si="0"/>
        <v>27.772267407260465</v>
      </c>
      <c r="K19" s="117">
        <v>-1</v>
      </c>
      <c r="L19" s="119"/>
      <c r="M19" s="119">
        <v>15</v>
      </c>
      <c r="N19" s="119">
        <v>12.72</v>
      </c>
    </row>
    <row r="20" spans="1:14" ht="18.75" customHeight="1">
      <c r="A20" s="7">
        <v>16</v>
      </c>
      <c r="B20" s="63">
        <v>562505</v>
      </c>
      <c r="C20" s="64" t="s">
        <v>156</v>
      </c>
      <c r="D20" s="65" t="s">
        <v>321</v>
      </c>
      <c r="E20" s="105" t="s">
        <v>221</v>
      </c>
      <c r="F20" s="224"/>
      <c r="G20" s="224"/>
      <c r="H20" s="114">
        <v>70</v>
      </c>
      <c r="I20" s="114">
        <v>147</v>
      </c>
      <c r="J20" s="114">
        <f t="shared" si="0"/>
        <v>32.393909944930357</v>
      </c>
      <c r="K20" s="117">
        <v>0</v>
      </c>
      <c r="L20" s="119"/>
      <c r="M20" s="119">
        <v>11</v>
      </c>
      <c r="N20" s="119">
        <v>14.13</v>
      </c>
    </row>
    <row r="21" spans="1:14" ht="18.75" customHeight="1">
      <c r="A21" s="7">
        <v>17</v>
      </c>
      <c r="B21" s="32">
        <v>562510</v>
      </c>
      <c r="C21" s="60" t="s">
        <v>156</v>
      </c>
      <c r="D21" s="47" t="s">
        <v>322</v>
      </c>
      <c r="E21" s="47" t="s">
        <v>323</v>
      </c>
      <c r="F21" s="224"/>
      <c r="G21" s="224"/>
      <c r="H21" s="114">
        <v>59</v>
      </c>
      <c r="I21" s="114">
        <v>156</v>
      </c>
      <c r="J21" s="114">
        <f t="shared" si="0"/>
        <v>24.243918474687703</v>
      </c>
      <c r="K21" s="117">
        <v>6</v>
      </c>
      <c r="L21" s="119"/>
      <c r="M21" s="119">
        <v>6</v>
      </c>
      <c r="N21" s="119">
        <v>13.65</v>
      </c>
    </row>
    <row r="22" spans="1:14" ht="18.75" customHeight="1">
      <c r="A22" s="7">
        <v>18</v>
      </c>
      <c r="B22" s="8">
        <v>562521</v>
      </c>
      <c r="C22" s="62" t="s">
        <v>156</v>
      </c>
      <c r="D22" s="31" t="s">
        <v>324</v>
      </c>
      <c r="E22" s="106" t="s">
        <v>325</v>
      </c>
      <c r="F22" s="224"/>
      <c r="G22" s="224"/>
      <c r="H22" s="114">
        <v>49</v>
      </c>
      <c r="I22" s="114">
        <v>149</v>
      </c>
      <c r="J22" s="114">
        <f t="shared" si="0"/>
        <v>22.071077879374805</v>
      </c>
      <c r="K22" s="117">
        <v>-3</v>
      </c>
      <c r="L22" s="119"/>
      <c r="M22" s="119">
        <v>14</v>
      </c>
      <c r="N22" s="119">
        <v>13.75</v>
      </c>
    </row>
    <row r="23" spans="1:14" ht="18.75" customHeight="1">
      <c r="A23" s="7">
        <v>19</v>
      </c>
      <c r="B23" s="25">
        <v>562527</v>
      </c>
      <c r="C23" s="61" t="s">
        <v>156</v>
      </c>
      <c r="D23" s="29" t="s">
        <v>326</v>
      </c>
      <c r="E23" s="29" t="s">
        <v>327</v>
      </c>
      <c r="F23" s="224"/>
      <c r="G23" s="224"/>
      <c r="H23" s="114">
        <v>27</v>
      </c>
      <c r="I23" s="114">
        <v>134</v>
      </c>
      <c r="J23" s="114">
        <f t="shared" si="0"/>
        <v>15.036756515927822</v>
      </c>
      <c r="K23" s="117">
        <v>-7</v>
      </c>
      <c r="L23" s="119"/>
      <c r="M23" s="119">
        <v>17</v>
      </c>
      <c r="N23" s="119">
        <v>13.64</v>
      </c>
    </row>
    <row r="24" spans="1:14" ht="18.75" customHeight="1">
      <c r="A24" s="7">
        <v>20</v>
      </c>
      <c r="B24" s="52">
        <v>562528</v>
      </c>
      <c r="C24" s="46" t="s">
        <v>156</v>
      </c>
      <c r="D24" s="31" t="s">
        <v>328</v>
      </c>
      <c r="E24" s="106" t="s">
        <v>329</v>
      </c>
      <c r="F24" s="224"/>
      <c r="G24" s="224"/>
      <c r="H24" s="114">
        <v>43</v>
      </c>
      <c r="I24" s="114">
        <v>149</v>
      </c>
      <c r="J24" s="114">
        <f t="shared" si="0"/>
        <v>19.368496914553401</v>
      </c>
      <c r="K24" s="117">
        <v>-13</v>
      </c>
      <c r="L24" s="119"/>
      <c r="M24" s="119"/>
      <c r="N24" s="119">
        <v>12.04</v>
      </c>
    </row>
    <row r="25" spans="1:14" ht="18.75" customHeight="1">
      <c r="A25" s="7">
        <v>21</v>
      </c>
      <c r="B25" s="54">
        <v>562076</v>
      </c>
      <c r="C25" s="61" t="s">
        <v>157</v>
      </c>
      <c r="D25" s="56" t="s">
        <v>330</v>
      </c>
      <c r="E25" s="40" t="s">
        <v>331</v>
      </c>
      <c r="F25" s="224"/>
      <c r="G25" s="224"/>
      <c r="H25" s="114">
        <v>30</v>
      </c>
      <c r="I25" s="114">
        <v>143</v>
      </c>
      <c r="J25" s="114">
        <f t="shared" si="0"/>
        <v>14.670644041273414</v>
      </c>
      <c r="K25" s="117">
        <v>11</v>
      </c>
      <c r="L25" s="119"/>
      <c r="M25" s="119">
        <v>16</v>
      </c>
      <c r="N25" s="119">
        <v>14</v>
      </c>
    </row>
    <row r="26" spans="1:14" ht="18.75" customHeight="1">
      <c r="A26" s="7">
        <v>22</v>
      </c>
      <c r="B26" s="52">
        <v>562078</v>
      </c>
      <c r="C26" s="46" t="s">
        <v>157</v>
      </c>
      <c r="D26" s="31" t="s">
        <v>332</v>
      </c>
      <c r="E26" s="106" t="s">
        <v>333</v>
      </c>
      <c r="F26" s="224"/>
      <c r="G26" s="224"/>
      <c r="H26" s="114">
        <v>35</v>
      </c>
      <c r="I26" s="114">
        <v>137</v>
      </c>
      <c r="J26" s="114">
        <f t="shared" si="0"/>
        <v>18.647770259470402</v>
      </c>
      <c r="K26" s="117">
        <v>5</v>
      </c>
      <c r="L26" s="119"/>
      <c r="M26" s="119">
        <v>11</v>
      </c>
      <c r="N26" s="119">
        <v>13.78</v>
      </c>
    </row>
    <row r="27" spans="1:14" ht="18.75" customHeight="1">
      <c r="A27" s="7">
        <v>23</v>
      </c>
      <c r="B27" s="52">
        <v>562080</v>
      </c>
      <c r="C27" s="46" t="s">
        <v>157</v>
      </c>
      <c r="D27" s="31" t="s">
        <v>334</v>
      </c>
      <c r="E27" s="106" t="s">
        <v>335</v>
      </c>
      <c r="F27" s="224"/>
      <c r="G27" s="224"/>
      <c r="H27" s="114">
        <v>43</v>
      </c>
      <c r="I27" s="114">
        <v>160</v>
      </c>
      <c r="J27" s="114">
        <f t="shared" si="0"/>
        <v>16.796874999999996</v>
      </c>
      <c r="K27" s="117">
        <v>15</v>
      </c>
      <c r="L27" s="119"/>
      <c r="M27" s="119">
        <v>16</v>
      </c>
      <c r="N27" s="119">
        <v>13.07</v>
      </c>
    </row>
    <row r="28" spans="1:14" ht="18.75" customHeight="1">
      <c r="A28" s="7">
        <v>24</v>
      </c>
      <c r="B28" s="52">
        <v>562082</v>
      </c>
      <c r="C28" s="46" t="s">
        <v>157</v>
      </c>
      <c r="D28" s="31" t="s">
        <v>336</v>
      </c>
      <c r="E28" s="106" t="s">
        <v>260</v>
      </c>
      <c r="F28" s="224"/>
      <c r="G28" s="224"/>
      <c r="H28" s="114">
        <v>41</v>
      </c>
      <c r="I28" s="114">
        <v>154</v>
      </c>
      <c r="J28" s="114">
        <f t="shared" si="0"/>
        <v>17.287906898296509</v>
      </c>
      <c r="K28" s="117">
        <v>10</v>
      </c>
      <c r="L28" s="119"/>
      <c r="M28" s="119">
        <v>19</v>
      </c>
      <c r="N28" s="119">
        <v>12</v>
      </c>
    </row>
    <row r="29" spans="1:14" ht="18.75" customHeight="1">
      <c r="A29" s="7">
        <v>25</v>
      </c>
      <c r="B29" s="52">
        <v>562094</v>
      </c>
      <c r="C29" s="46" t="s">
        <v>157</v>
      </c>
      <c r="D29" s="31" t="s">
        <v>337</v>
      </c>
      <c r="E29" s="106" t="s">
        <v>338</v>
      </c>
      <c r="F29" s="224"/>
      <c r="G29" s="224"/>
      <c r="H29" s="114">
        <v>32</v>
      </c>
      <c r="I29" s="114">
        <v>141</v>
      </c>
      <c r="J29" s="114">
        <f t="shared" si="0"/>
        <v>16.095769830491427</v>
      </c>
      <c r="K29" s="117">
        <v>11</v>
      </c>
      <c r="L29" s="119"/>
      <c r="M29" s="119"/>
      <c r="N29" s="119">
        <v>12</v>
      </c>
    </row>
    <row r="30" spans="1:14" ht="18.75" customHeight="1">
      <c r="A30" s="7">
        <v>26</v>
      </c>
      <c r="B30" s="52">
        <v>562102</v>
      </c>
      <c r="C30" s="46" t="s">
        <v>157</v>
      </c>
      <c r="D30" s="31" t="s">
        <v>339</v>
      </c>
      <c r="E30" s="106" t="s">
        <v>340</v>
      </c>
      <c r="F30" s="224"/>
      <c r="G30" s="224"/>
      <c r="H30" s="114">
        <v>73</v>
      </c>
      <c r="I30" s="114">
        <v>163</v>
      </c>
      <c r="J30" s="114">
        <f t="shared" si="0"/>
        <v>27.475629493018182</v>
      </c>
      <c r="K30" s="117">
        <v>-3</v>
      </c>
      <c r="L30" s="119"/>
      <c r="M30" s="119">
        <v>19</v>
      </c>
      <c r="N30" s="119">
        <v>14.59</v>
      </c>
    </row>
    <row r="31" spans="1:14" ht="18.75" customHeight="1">
      <c r="A31" s="7">
        <v>27</v>
      </c>
      <c r="B31" s="52">
        <v>562113</v>
      </c>
      <c r="C31" s="46" t="s">
        <v>157</v>
      </c>
      <c r="D31" s="31" t="s">
        <v>341</v>
      </c>
      <c r="E31" s="106" t="s">
        <v>342</v>
      </c>
      <c r="F31" s="224"/>
      <c r="G31" s="224"/>
      <c r="H31" s="114">
        <v>41</v>
      </c>
      <c r="I31" s="114">
        <v>150</v>
      </c>
      <c r="J31" s="114">
        <f t="shared" si="0"/>
        <v>18.222222222222221</v>
      </c>
      <c r="K31" s="117">
        <v>2</v>
      </c>
      <c r="L31" s="119"/>
      <c r="M31" s="119">
        <v>16</v>
      </c>
      <c r="N31" s="119">
        <v>14.29</v>
      </c>
    </row>
    <row r="32" spans="1:14" ht="18.75" customHeight="1">
      <c r="A32" s="7">
        <v>28</v>
      </c>
      <c r="B32" s="52">
        <v>562120</v>
      </c>
      <c r="C32" s="46" t="s">
        <v>157</v>
      </c>
      <c r="D32" s="31" t="s">
        <v>343</v>
      </c>
      <c r="E32" s="106" t="s">
        <v>344</v>
      </c>
      <c r="F32" s="224"/>
      <c r="G32" s="224"/>
      <c r="H32" s="114">
        <v>37</v>
      </c>
      <c r="I32" s="114">
        <v>140</v>
      </c>
      <c r="J32" s="114">
        <f t="shared" si="0"/>
        <v>18.877551020408166</v>
      </c>
      <c r="K32" s="117">
        <v>-5</v>
      </c>
      <c r="L32" s="119"/>
      <c r="M32" s="119">
        <v>15</v>
      </c>
      <c r="N32" s="119">
        <v>11.91</v>
      </c>
    </row>
    <row r="33" spans="1:14" ht="18.75" customHeight="1">
      <c r="A33" s="7">
        <v>29</v>
      </c>
      <c r="B33" s="52">
        <v>562121</v>
      </c>
      <c r="C33" s="46" t="s">
        <v>157</v>
      </c>
      <c r="D33" s="31" t="s">
        <v>345</v>
      </c>
      <c r="E33" s="106" t="s">
        <v>346</v>
      </c>
      <c r="F33" s="224"/>
      <c r="G33" s="224"/>
      <c r="H33" s="114">
        <v>39.9</v>
      </c>
      <c r="I33" s="114">
        <v>156</v>
      </c>
      <c r="J33" s="114">
        <f t="shared" si="0"/>
        <v>16.395463510848124</v>
      </c>
      <c r="K33" s="117">
        <v>12</v>
      </c>
      <c r="L33" s="119"/>
      <c r="M33" s="119"/>
      <c r="N33" s="119">
        <v>11.91</v>
      </c>
    </row>
    <row r="34" spans="1:14" ht="18.75" customHeight="1">
      <c r="A34" s="7">
        <v>30</v>
      </c>
      <c r="B34" s="54">
        <v>562123</v>
      </c>
      <c r="C34" s="61" t="s">
        <v>157</v>
      </c>
      <c r="D34" s="56" t="s">
        <v>347</v>
      </c>
      <c r="E34" s="40" t="s">
        <v>348</v>
      </c>
      <c r="F34" s="224"/>
      <c r="G34" s="224"/>
      <c r="H34" s="114">
        <v>41</v>
      </c>
      <c r="I34" s="114">
        <v>142</v>
      </c>
      <c r="J34" s="114">
        <f t="shared" si="0"/>
        <v>20.333267208887126</v>
      </c>
      <c r="K34" s="117">
        <v>-1</v>
      </c>
      <c r="L34" s="119"/>
      <c r="M34" s="119">
        <v>15</v>
      </c>
      <c r="N34" s="119">
        <v>12.86</v>
      </c>
    </row>
    <row r="35" spans="1:14" ht="18.75" customHeight="1">
      <c r="A35" s="7">
        <v>31</v>
      </c>
      <c r="B35" s="52">
        <v>562129</v>
      </c>
      <c r="C35" s="46" t="s">
        <v>157</v>
      </c>
      <c r="D35" s="31" t="s">
        <v>349</v>
      </c>
      <c r="E35" s="106" t="s">
        <v>350</v>
      </c>
      <c r="F35" s="224"/>
      <c r="G35" s="224"/>
      <c r="H35" s="114">
        <v>53</v>
      </c>
      <c r="I35" s="114">
        <v>160</v>
      </c>
      <c r="J35" s="114">
        <f t="shared" si="0"/>
        <v>20.703124999999996</v>
      </c>
      <c r="K35" s="117">
        <v>-1</v>
      </c>
      <c r="L35" s="119"/>
      <c r="M35" s="119">
        <v>23</v>
      </c>
      <c r="N35" s="119">
        <v>13.86</v>
      </c>
    </row>
    <row r="36" spans="1:14" ht="18.75" customHeight="1">
      <c r="A36" s="7">
        <v>32</v>
      </c>
      <c r="B36" s="52">
        <v>562131</v>
      </c>
      <c r="C36" s="46" t="s">
        <v>157</v>
      </c>
      <c r="D36" s="31" t="s">
        <v>351</v>
      </c>
      <c r="E36" s="106" t="s">
        <v>352</v>
      </c>
      <c r="F36" s="224"/>
      <c r="G36" s="224"/>
      <c r="H36" s="114">
        <v>61</v>
      </c>
      <c r="I36" s="114">
        <v>159</v>
      </c>
      <c r="J36" s="114">
        <f t="shared" si="0"/>
        <v>24.128792373719392</v>
      </c>
      <c r="K36" s="117">
        <v>9</v>
      </c>
      <c r="L36" s="119"/>
      <c r="M36" s="119">
        <v>24</v>
      </c>
      <c r="N36" s="119">
        <v>13.34</v>
      </c>
    </row>
    <row r="37" spans="1:14" ht="18.75" customHeight="1">
      <c r="A37" s="7">
        <v>33</v>
      </c>
      <c r="B37" s="52">
        <v>562136</v>
      </c>
      <c r="C37" s="46" t="s">
        <v>157</v>
      </c>
      <c r="D37" s="31" t="s">
        <v>353</v>
      </c>
      <c r="E37" s="106" t="s">
        <v>186</v>
      </c>
      <c r="F37" s="224"/>
      <c r="G37" s="224"/>
      <c r="H37" s="114">
        <v>33</v>
      </c>
      <c r="I37" s="114">
        <v>148</v>
      </c>
      <c r="J37" s="114">
        <f t="shared" si="0"/>
        <v>15.065741417092768</v>
      </c>
      <c r="K37" s="117">
        <v>7</v>
      </c>
      <c r="L37" s="119"/>
      <c r="M37" s="119">
        <v>19</v>
      </c>
      <c r="N37" s="119">
        <v>13.14</v>
      </c>
    </row>
    <row r="38" spans="1:14" ht="18.75" customHeight="1">
      <c r="A38" s="7">
        <v>34</v>
      </c>
      <c r="B38" s="54">
        <v>562138</v>
      </c>
      <c r="C38" s="61" t="s">
        <v>157</v>
      </c>
      <c r="D38" s="56" t="s">
        <v>354</v>
      </c>
      <c r="E38" s="40" t="s">
        <v>355</v>
      </c>
      <c r="F38" s="224"/>
      <c r="G38" s="224"/>
      <c r="H38" s="114">
        <v>38</v>
      </c>
      <c r="I38" s="114">
        <v>150</v>
      </c>
      <c r="J38" s="114">
        <f t="shared" si="0"/>
        <v>16.888888888888889</v>
      </c>
      <c r="K38" s="117">
        <v>-11</v>
      </c>
      <c r="L38" s="119"/>
      <c r="M38" s="119"/>
      <c r="N38" s="119">
        <v>13.25</v>
      </c>
    </row>
    <row r="39" spans="1:14" ht="18.75" customHeight="1">
      <c r="A39" s="7">
        <v>35</v>
      </c>
      <c r="B39" s="54">
        <v>562511</v>
      </c>
      <c r="C39" s="61" t="s">
        <v>157</v>
      </c>
      <c r="D39" s="56" t="s">
        <v>356</v>
      </c>
      <c r="E39" s="40" t="s">
        <v>357</v>
      </c>
      <c r="F39" s="224"/>
      <c r="G39" s="224"/>
      <c r="H39" s="114">
        <v>34</v>
      </c>
      <c r="I39" s="114">
        <v>152</v>
      </c>
      <c r="J39" s="114">
        <f t="shared" si="0"/>
        <v>14.71606648199446</v>
      </c>
      <c r="K39" s="117">
        <v>1</v>
      </c>
      <c r="L39" s="119"/>
      <c r="M39" s="119">
        <v>18</v>
      </c>
      <c r="N39" s="119">
        <v>12.54</v>
      </c>
    </row>
    <row r="40" spans="1:14" ht="18.75" customHeight="1">
      <c r="A40" s="7">
        <v>36</v>
      </c>
      <c r="B40" s="54">
        <v>562512</v>
      </c>
      <c r="C40" s="61" t="s">
        <v>157</v>
      </c>
      <c r="D40" s="56" t="s">
        <v>358</v>
      </c>
      <c r="E40" s="40" t="s">
        <v>160</v>
      </c>
      <c r="F40" s="224"/>
      <c r="G40" s="224"/>
      <c r="H40" s="114">
        <v>48</v>
      </c>
      <c r="I40" s="114">
        <v>153</v>
      </c>
      <c r="J40" s="114">
        <f t="shared" si="0"/>
        <v>20.504933999743688</v>
      </c>
      <c r="K40" s="117">
        <v>6</v>
      </c>
      <c r="L40" s="119"/>
      <c r="M40" s="119">
        <v>18</v>
      </c>
      <c r="N40" s="119">
        <v>12.84</v>
      </c>
    </row>
    <row r="41" spans="1:14" ht="18.75" customHeight="1">
      <c r="A41" s="7">
        <v>37</v>
      </c>
      <c r="B41" s="52">
        <v>562515</v>
      </c>
      <c r="C41" s="46" t="s">
        <v>157</v>
      </c>
      <c r="D41" s="31" t="s">
        <v>359</v>
      </c>
      <c r="E41" s="106" t="s">
        <v>360</v>
      </c>
      <c r="F41" s="224"/>
      <c r="G41" s="224"/>
      <c r="H41" s="114">
        <v>35</v>
      </c>
      <c r="I41" s="114">
        <v>148</v>
      </c>
      <c r="J41" s="114">
        <f t="shared" si="0"/>
        <v>15.978816654492331</v>
      </c>
      <c r="K41" s="117">
        <v>-1</v>
      </c>
      <c r="L41" s="119"/>
      <c r="M41" s="119">
        <v>21</v>
      </c>
      <c r="N41" s="119">
        <v>12.84</v>
      </c>
    </row>
    <row r="42" spans="1:14" ht="18.75" customHeight="1">
      <c r="A42" s="7">
        <v>38</v>
      </c>
      <c r="B42" s="52">
        <v>562516</v>
      </c>
      <c r="C42" s="66" t="s">
        <v>157</v>
      </c>
      <c r="D42" s="31" t="s">
        <v>361</v>
      </c>
      <c r="E42" s="106" t="s">
        <v>362</v>
      </c>
      <c r="F42" s="224"/>
      <c r="G42" s="224"/>
      <c r="H42" s="114">
        <v>44</v>
      </c>
      <c r="I42" s="114">
        <v>149</v>
      </c>
      <c r="J42" s="114">
        <f t="shared" si="0"/>
        <v>19.818927075356967</v>
      </c>
      <c r="K42" s="117">
        <v>-10</v>
      </c>
      <c r="L42" s="119"/>
      <c r="M42" s="119">
        <v>17</v>
      </c>
      <c r="N42" s="119"/>
    </row>
    <row r="43" spans="1:14" ht="18.75" customHeight="1">
      <c r="A43" s="7">
        <v>39</v>
      </c>
      <c r="B43" s="52">
        <v>562529</v>
      </c>
      <c r="C43" s="46" t="s">
        <v>157</v>
      </c>
      <c r="D43" s="31" t="s">
        <v>363</v>
      </c>
      <c r="E43" s="106" t="s">
        <v>364</v>
      </c>
      <c r="F43" s="224"/>
      <c r="G43" s="224"/>
      <c r="H43" s="114">
        <v>28</v>
      </c>
      <c r="I43" s="114">
        <v>138</v>
      </c>
      <c r="J43" s="114">
        <f t="shared" si="0"/>
        <v>14.702793530770849</v>
      </c>
      <c r="K43" s="117">
        <v>5</v>
      </c>
      <c r="L43" s="119"/>
      <c r="M43" s="119">
        <v>23</v>
      </c>
      <c r="N43" s="119">
        <v>12.13</v>
      </c>
    </row>
  </sheetData>
  <mergeCells count="44">
    <mergeCell ref="F43:G43"/>
    <mergeCell ref="F36:G36"/>
    <mergeCell ref="F37:G37"/>
    <mergeCell ref="F38:G38"/>
    <mergeCell ref="F39:G39"/>
    <mergeCell ref="F40:G40"/>
    <mergeCell ref="F41:G41"/>
    <mergeCell ref="F16:G16"/>
    <mergeCell ref="F31:G31"/>
    <mergeCell ref="F32:G32"/>
    <mergeCell ref="F42:G42"/>
    <mergeCell ref="F27:G27"/>
    <mergeCell ref="F28:G28"/>
    <mergeCell ref="F29:G29"/>
    <mergeCell ref="F30:G30"/>
    <mergeCell ref="F22:G22"/>
    <mergeCell ref="F25:G25"/>
    <mergeCell ref="F26:G26"/>
    <mergeCell ref="F23:G23"/>
    <mergeCell ref="F24:G24"/>
    <mergeCell ref="F33:G33"/>
    <mergeCell ref="F34:G34"/>
    <mergeCell ref="F35:G35"/>
    <mergeCell ref="F21:G21"/>
    <mergeCell ref="F5:G5"/>
    <mergeCell ref="F6:G6"/>
    <mergeCell ref="F7:G7"/>
    <mergeCell ref="F8:G8"/>
    <mergeCell ref="F12:G12"/>
    <mergeCell ref="F13:G13"/>
    <mergeCell ref="F9:G9"/>
    <mergeCell ref="F17:G17"/>
    <mergeCell ref="F18:G18"/>
    <mergeCell ref="F11:G11"/>
    <mergeCell ref="F10:G10"/>
    <mergeCell ref="F14:G14"/>
    <mergeCell ref="F15:G15"/>
    <mergeCell ref="F19:G19"/>
    <mergeCell ref="F20:G20"/>
    <mergeCell ref="A1:K1"/>
    <mergeCell ref="A2:K2"/>
    <mergeCell ref="A3:K3"/>
    <mergeCell ref="C4:E4"/>
    <mergeCell ref="F4:G4"/>
  </mergeCells>
  <pageMargins left="0.7" right="0.7" top="0.75" bottom="0.75" header="0.3" footer="0.3"/>
  <pageSetup paperSize="5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ขึ้นป.1 </vt:lpstr>
      <vt:lpstr>51</vt:lpstr>
      <vt:lpstr>52</vt:lpstr>
      <vt:lpstr>53</vt:lpstr>
      <vt:lpstr>54</vt:lpstr>
      <vt:lpstr>61</vt:lpstr>
      <vt:lpstr>62</vt:lpstr>
      <vt:lpstr>63</vt:lpstr>
      <vt:lpstr>64</vt:lpstr>
      <vt:lpstr>tp5</vt:lpstr>
      <vt:lpstr>tp6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yoi</cp:lastModifiedBy>
  <cp:lastPrinted>2018-04-30T01:25:28Z</cp:lastPrinted>
  <dcterms:created xsi:type="dcterms:W3CDTF">2016-02-02T02:52:01Z</dcterms:created>
  <dcterms:modified xsi:type="dcterms:W3CDTF">2019-12-11T05:04:02Z</dcterms:modified>
</cp:coreProperties>
</file>